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8PA\2021\Website\Presentations\"/>
    </mc:Choice>
  </mc:AlternateContent>
  <bookViews>
    <workbookView xWindow="0" yWindow="0" windowWidth="28800" windowHeight="11700"/>
  </bookViews>
  <sheets>
    <sheet name="1ST Qrtr SNC" sheetId="2" r:id="rId1"/>
    <sheet name="2nd Qrtr SNC" sheetId="6" r:id="rId2"/>
    <sheet name="3rd Qrtr SNC" sheetId="7" r:id="rId3"/>
    <sheet name="4th Qrtr SNC" sheetId="1" r:id="rId4"/>
    <sheet name="Penalty" sheetId="4" r:id="rId5"/>
  </sheets>
  <definedNames>
    <definedName name="_xlnm.Print_Area" localSheetId="0">'1ST Qrtr SNC'!$A$29:$I$53,'1ST Qrtr SNC'!$A$1:$J$25</definedName>
    <definedName name="_xlnm.Print_Area" localSheetId="3">'4th Qrtr SNC'!$A$4:$L$18</definedName>
    <definedName name="_xlnm.Print_Area" localSheetId="4">Penalty!$A$1:$L$20</definedName>
  </definedNames>
  <calcPr calcId="191029"/>
</workbook>
</file>

<file path=xl/calcChain.xml><?xml version="1.0" encoding="utf-8"?>
<calcChain xmlns="http://schemas.openxmlformats.org/spreadsheetml/2006/main">
  <c r="C36" i="7" l="1"/>
  <c r="C37" i="7"/>
  <c r="C38" i="7"/>
  <c r="C39" i="7"/>
  <c r="B36" i="7"/>
  <c r="B37" i="7"/>
  <c r="B38" i="7"/>
  <c r="B39" i="7"/>
  <c r="C8" i="7"/>
  <c r="C9" i="7"/>
  <c r="C10" i="7"/>
  <c r="C11" i="7"/>
  <c r="C7" i="7"/>
  <c r="B11" i="7"/>
  <c r="B10" i="7"/>
  <c r="C35" i="1" l="1"/>
  <c r="C34" i="1"/>
  <c r="C33" i="1"/>
  <c r="C9" i="1"/>
  <c r="C8" i="1"/>
  <c r="C7" i="1"/>
  <c r="B7" i="1"/>
  <c r="B32" i="2" l="1"/>
  <c r="C36" i="2" l="1"/>
  <c r="C37" i="2"/>
  <c r="C35" i="2"/>
  <c r="B36" i="2"/>
  <c r="B37" i="2"/>
  <c r="B35" i="2"/>
  <c r="C8" i="2"/>
  <c r="C9" i="2"/>
  <c r="C7" i="2"/>
  <c r="B8" i="2"/>
  <c r="B9" i="2"/>
  <c r="B7" i="2"/>
  <c r="B34" i="1"/>
  <c r="B35" i="1"/>
  <c r="B33" i="1"/>
  <c r="B8" i="1"/>
  <c r="B9" i="1"/>
  <c r="C35" i="7"/>
  <c r="B35" i="7"/>
  <c r="B8" i="7"/>
  <c r="B9" i="7"/>
  <c r="B7" i="7"/>
  <c r="B36" i="6"/>
  <c r="B37" i="6"/>
  <c r="B35" i="6"/>
  <c r="G8" i="7"/>
  <c r="B8" i="6"/>
  <c r="B9" i="6"/>
  <c r="B7" i="6"/>
  <c r="G38" i="1"/>
  <c r="G9" i="2" l="1"/>
  <c r="G39" i="2"/>
  <c r="G13" i="1" l="1"/>
  <c r="G14" i="1"/>
  <c r="E7" i="4" l="1"/>
  <c r="E8" i="4"/>
  <c r="G7" i="4"/>
  <c r="I11" i="4"/>
  <c r="G11" i="4"/>
  <c r="E11" i="4"/>
  <c r="K11" i="4" l="1"/>
  <c r="L11" i="4"/>
  <c r="E47" i="2"/>
  <c r="G46" i="2"/>
  <c r="G45" i="2"/>
  <c r="G44" i="2"/>
  <c r="G43" i="2"/>
  <c r="G42" i="2"/>
  <c r="G41" i="2"/>
  <c r="G40" i="2"/>
  <c r="G38" i="2"/>
  <c r="G37" i="2"/>
  <c r="G36" i="2"/>
  <c r="G35" i="2"/>
  <c r="I33" i="2"/>
  <c r="E47" i="6"/>
  <c r="E49" i="6" s="1"/>
  <c r="G46" i="6"/>
  <c r="G45" i="6"/>
  <c r="G44" i="6"/>
  <c r="G43" i="6"/>
  <c r="G42" i="6"/>
  <c r="G41" i="6"/>
  <c r="G40" i="6"/>
  <c r="G39" i="6"/>
  <c r="G38" i="6"/>
  <c r="G37" i="6"/>
  <c r="G36" i="6"/>
  <c r="G35" i="6"/>
  <c r="I33" i="6"/>
  <c r="E47" i="7"/>
  <c r="G46" i="7"/>
  <c r="G45" i="7"/>
  <c r="G44" i="7"/>
  <c r="G43" i="7"/>
  <c r="G42" i="7"/>
  <c r="G41" i="7"/>
  <c r="G40" i="7"/>
  <c r="G39" i="7"/>
  <c r="G38" i="7"/>
  <c r="G37" i="7"/>
  <c r="G36" i="7"/>
  <c r="G35" i="7"/>
  <c r="I33" i="7"/>
  <c r="E45" i="1"/>
  <c r="E47" i="1" s="1"/>
  <c r="G44" i="1"/>
  <c r="G43" i="1"/>
  <c r="G42" i="1"/>
  <c r="G41" i="1"/>
  <c r="G40" i="1"/>
  <c r="G39" i="1"/>
  <c r="G37" i="1"/>
  <c r="G36" i="1"/>
  <c r="G35" i="1"/>
  <c r="G34" i="1"/>
  <c r="G33" i="1"/>
  <c r="I31" i="1"/>
  <c r="E50" i="7" l="1"/>
  <c r="E49" i="7"/>
  <c r="G45" i="1"/>
  <c r="C47" i="1" s="1"/>
  <c r="G47" i="7"/>
  <c r="C49" i="7" s="1"/>
  <c r="G47" i="6"/>
  <c r="C49" i="6" s="1"/>
  <c r="G47" i="2"/>
  <c r="C49" i="2" s="1"/>
  <c r="E50" i="6"/>
  <c r="E48" i="1"/>
  <c r="E19" i="1"/>
  <c r="E22" i="1" s="1"/>
  <c r="G18" i="1"/>
  <c r="G17" i="1"/>
  <c r="G16" i="1"/>
  <c r="G15" i="1"/>
  <c r="G12" i="1"/>
  <c r="G11" i="1"/>
  <c r="G10" i="1"/>
  <c r="G9" i="1"/>
  <c r="G8" i="1"/>
  <c r="G7" i="1"/>
  <c r="I5" i="1"/>
  <c r="I38" i="1" s="1"/>
  <c r="I17" i="1" l="1"/>
  <c r="I13" i="1"/>
  <c r="I14" i="1"/>
  <c r="I33" i="1"/>
  <c r="I44" i="1"/>
  <c r="I40" i="1"/>
  <c r="I36" i="1"/>
  <c r="I39" i="1"/>
  <c r="I35" i="1"/>
  <c r="I34" i="1"/>
  <c r="I43" i="1"/>
  <c r="I37" i="1"/>
  <c r="I42" i="1"/>
  <c r="I41" i="1"/>
  <c r="G19" i="1"/>
  <c r="C21" i="1" s="1"/>
  <c r="I8" i="1"/>
  <c r="I16" i="1"/>
  <c r="I10" i="1"/>
  <c r="I18" i="1"/>
  <c r="I11" i="1"/>
  <c r="I12" i="1"/>
  <c r="E21" i="1"/>
  <c r="I7" i="1"/>
  <c r="I15" i="1"/>
  <c r="I9" i="1"/>
  <c r="E19" i="7"/>
  <c r="G18" i="7"/>
  <c r="G17" i="7"/>
  <c r="G16" i="7"/>
  <c r="G15" i="7"/>
  <c r="G14" i="7"/>
  <c r="G13" i="7"/>
  <c r="G10" i="7"/>
  <c r="G9" i="7"/>
  <c r="G7" i="7"/>
  <c r="I5" i="7"/>
  <c r="E19" i="6"/>
  <c r="E22" i="6" s="1"/>
  <c r="G18" i="6"/>
  <c r="G17" i="6"/>
  <c r="G16" i="6"/>
  <c r="G15" i="6"/>
  <c r="G14" i="6"/>
  <c r="G13" i="6"/>
  <c r="G12" i="6"/>
  <c r="G11" i="6"/>
  <c r="G10" i="6"/>
  <c r="G9" i="6"/>
  <c r="G8" i="6"/>
  <c r="G7" i="6"/>
  <c r="I5" i="6"/>
  <c r="E19" i="2"/>
  <c r="E22" i="2" s="1"/>
  <c r="G18" i="2"/>
  <c r="G17" i="2"/>
  <c r="G16" i="2"/>
  <c r="G15" i="2"/>
  <c r="G14" i="2"/>
  <c r="G13" i="2"/>
  <c r="G12" i="2"/>
  <c r="G11" i="2"/>
  <c r="G10" i="2"/>
  <c r="G8" i="2"/>
  <c r="G7" i="2"/>
  <c r="I5" i="2"/>
  <c r="I16" i="2" l="1"/>
  <c r="I9" i="2"/>
  <c r="I45" i="2"/>
  <c r="I41" i="2"/>
  <c r="I36" i="2"/>
  <c r="I44" i="2"/>
  <c r="I40" i="2"/>
  <c r="I35" i="2"/>
  <c r="I37" i="2"/>
  <c r="I43" i="2"/>
  <c r="I39" i="2"/>
  <c r="I38" i="2"/>
  <c r="I46" i="2"/>
  <c r="I42" i="2"/>
  <c r="I17" i="6"/>
  <c r="I46" i="6"/>
  <c r="I45" i="6"/>
  <c r="I41" i="6"/>
  <c r="I37" i="6"/>
  <c r="I43" i="6"/>
  <c r="I44" i="6"/>
  <c r="I40" i="6"/>
  <c r="I36" i="6"/>
  <c r="I39" i="6"/>
  <c r="I38" i="6"/>
  <c r="I35" i="6"/>
  <c r="I42" i="6"/>
  <c r="I17" i="7"/>
  <c r="I13" i="7"/>
  <c r="I44" i="7"/>
  <c r="I40" i="7"/>
  <c r="I36" i="7"/>
  <c r="I42" i="7"/>
  <c r="I41" i="7"/>
  <c r="I46" i="7"/>
  <c r="I38" i="7"/>
  <c r="I43" i="7"/>
  <c r="I39" i="7"/>
  <c r="I35" i="7"/>
  <c r="I37" i="7"/>
  <c r="I45" i="7"/>
  <c r="E21" i="7"/>
  <c r="E22" i="7"/>
  <c r="I45" i="1"/>
  <c r="C48" i="1" s="1"/>
  <c r="I19" i="1"/>
  <c r="C22" i="1" s="1"/>
  <c r="E21" i="2"/>
  <c r="I13" i="2"/>
  <c r="I17" i="2"/>
  <c r="I7" i="6"/>
  <c r="I8" i="6"/>
  <c r="I12" i="6"/>
  <c r="I15" i="6"/>
  <c r="I11" i="6"/>
  <c r="I16" i="6"/>
  <c r="G19" i="7"/>
  <c r="C21" i="7" s="1"/>
  <c r="I18" i="7"/>
  <c r="I7" i="7"/>
  <c r="I15" i="7"/>
  <c r="I8" i="7"/>
  <c r="I12" i="7"/>
  <c r="I16" i="7"/>
  <c r="I10" i="7"/>
  <c r="I14" i="7"/>
  <c r="I11" i="7"/>
  <c r="I9" i="7"/>
  <c r="G19" i="6"/>
  <c r="C21" i="6" s="1"/>
  <c r="I10" i="6"/>
  <c r="I14" i="6"/>
  <c r="I18" i="6"/>
  <c r="E21" i="6"/>
  <c r="I9" i="6"/>
  <c r="I13" i="6"/>
  <c r="G19" i="2"/>
  <c r="C21" i="2" s="1"/>
  <c r="I10" i="2"/>
  <c r="I14" i="2"/>
  <c r="I18" i="2"/>
  <c r="I15" i="2"/>
  <c r="I7" i="2"/>
  <c r="I11" i="2"/>
  <c r="I8" i="2"/>
  <c r="I12" i="2"/>
  <c r="I10" i="4"/>
  <c r="G10" i="4"/>
  <c r="E10" i="4"/>
  <c r="I9" i="4"/>
  <c r="G9" i="4"/>
  <c r="E9" i="4"/>
  <c r="L9" i="4" s="1"/>
  <c r="I8" i="4"/>
  <c r="G8" i="4"/>
  <c r="I7" i="4"/>
  <c r="K7" i="4" s="1"/>
  <c r="I47" i="2" l="1"/>
  <c r="C50" i="2" s="1"/>
  <c r="K8" i="4"/>
  <c r="L8" i="4"/>
  <c r="K10" i="4"/>
  <c r="L7" i="4"/>
  <c r="I47" i="6"/>
  <c r="C50" i="6" s="1"/>
  <c r="I47" i="7"/>
  <c r="C50" i="7" s="1"/>
  <c r="L10" i="4"/>
  <c r="K9" i="4"/>
  <c r="I19" i="6"/>
  <c r="C22" i="6" s="1"/>
  <c r="I19" i="7"/>
  <c r="C22" i="7" s="1"/>
  <c r="I19" i="2"/>
  <c r="C22" i="2" s="1"/>
  <c r="L12" i="4" l="1"/>
</calcChain>
</file>

<file path=xl/sharedStrings.xml><?xml version="1.0" encoding="utf-8"?>
<sst xmlns="http://schemas.openxmlformats.org/spreadsheetml/2006/main" count="127" uniqueCount="46">
  <si>
    <t>CATEGORY</t>
  </si>
  <si>
    <t>A</t>
  </si>
  <si>
    <t>B</t>
  </si>
  <si>
    <t>D</t>
  </si>
  <si>
    <t>C</t>
  </si>
  <si>
    <t>PENALTY RANGE</t>
  </si>
  <si>
    <t>HISTORY OF COMPLIANCE OR NONCOMPLIANCE</t>
  </si>
  <si>
    <t>DEGREE OF WILLFULNESS AND/OR NEGLIGENCE</t>
  </si>
  <si>
    <t>GOOD FAITH EFFORTS TO COMPLY</t>
  </si>
  <si>
    <t>TOTAL PENALTY</t>
  </si>
  <si>
    <t>Low</t>
  </si>
  <si>
    <t>High</t>
  </si>
  <si>
    <t>Rank 0% to 100%</t>
  </si>
  <si>
    <t>Variable Credit Amount</t>
  </si>
  <si>
    <t>TOTAL CREDIT</t>
  </si>
  <si>
    <t>PRETREATMENT PERMIT VIOLATION CALCULATION WORKSHEET</t>
  </si>
  <si>
    <t>NUMBER OF  VIOLATIONS</t>
  </si>
  <si>
    <t>TOTAL</t>
  </si>
  <si>
    <t>SOUTH VALLEY WATER RECLAMATION FACILITY</t>
  </si>
  <si>
    <t>DATES</t>
  </si>
  <si>
    <t>SAMPLES</t>
  </si>
  <si>
    <t>Totals</t>
  </si>
  <si>
    <t>out of</t>
  </si>
  <si>
    <t>samples are out of compliance</t>
  </si>
  <si>
    <t>samples exceed the TRC</t>
  </si>
  <si>
    <t>BOD TRC</t>
  </si>
  <si>
    <t>DAILY LIMIT</t>
  </si>
  <si>
    <t>RESULTS (PPD)</t>
  </si>
  <si>
    <t>TSS TRC</t>
  </si>
  <si>
    <t>IU is not in SNC for BOD</t>
  </si>
  <si>
    <t>IU is not in SNC for TSS</t>
  </si>
  <si>
    <t>E</t>
  </si>
  <si>
    <t>IU is not  in SNC for TSS</t>
  </si>
  <si>
    <r>
      <t>Category A</t>
    </r>
    <r>
      <rPr>
        <sz val="12"/>
        <rFont val="Arial"/>
        <family val="2"/>
      </rPr>
      <t xml:space="preserve"> -- Violations with high impact on public health and the enviornment.  Discharges which result in documented public health effects and/or significant environmental damage.</t>
    </r>
  </si>
  <si>
    <r>
      <t>Category B</t>
    </r>
    <r>
      <rPr>
        <sz val="12"/>
        <rFont val="Arial"/>
        <family val="2"/>
      </rPr>
      <t xml:space="preserve"> -- Major violations of the Utah Water Pollution Control Act, or major violations of the SVWRF Rules and Regulations .  Discharges which likely cause or potentially would cause (undocumented) public health effects or significant environmental damage.  Creation of a serious hazard to public health or the enviornment.  Illegal discharge containing significant quantities or concentrations of toxic or hazardous materials, discharges which result in a significant upset of SVWRF operations, and any type of violation not mentioned which warrants a penalty assessment under Category B.</t>
    </r>
  </si>
  <si>
    <r>
      <t>Category D</t>
    </r>
    <r>
      <rPr>
        <sz val="12"/>
        <rFont val="Arial"/>
        <family val="2"/>
      </rPr>
      <t xml:space="preserve"> -- Violations of the SVWRF Rules and Regulations. Moderate excursions of permit effluent limits, moderate violations of compliance schedule requirements, moderate violations of monitoring and reporting requirements, illegal discharges not covered in Categories A, B, or C, and any type of violation which warrants a penalty assessmnet under Category D.</t>
    </r>
  </si>
  <si>
    <r>
      <t>Category E</t>
    </r>
    <r>
      <rPr>
        <sz val="12"/>
        <rFont val="Arial"/>
        <family val="2"/>
      </rPr>
      <t xml:space="preserve"> -- Minor violations of the SVWRF Rules and Regulations, associated regulations, permits or orders.  Minor excurision of permit effluent limits.  Minor violtaions of compliance schedule requirements.  Minor violations of reporting requirements. Illegal discharges into the SVWRF not covered in Categories A, B, C, and D; any type of violation which warrants a penalty assessment under Category E.</t>
    </r>
  </si>
  <si>
    <r>
      <t>IU is not</t>
    </r>
    <r>
      <rPr>
        <b/>
        <sz val="14"/>
        <color rgb="FF00B050"/>
        <rFont val="Arial"/>
        <family val="2"/>
      </rPr>
      <t xml:space="preserve"> </t>
    </r>
    <r>
      <rPr>
        <sz val="14"/>
        <color rgb="FF00B050"/>
        <rFont val="Arial"/>
        <family val="2"/>
      </rPr>
      <t>in SNC for TSS</t>
    </r>
  </si>
  <si>
    <r>
      <t>Category C</t>
    </r>
    <r>
      <rPr>
        <sz val="12"/>
        <rFont val="Arial"/>
        <family val="2"/>
      </rPr>
      <t xml:space="preserve"> -- Violations of the SVWRF Rules and Regulations, associated regulations, permits or orders.  Significant excursion of permit effluent limits (e.g. permit limits are exceeded by 1.4 to 2.5 times the limit for conventional pollutants and over 1.2 to 2.5 times the limit for other pollutants).  Substantial non-compliance with the requirements of compliance schedule. Substantial non-compliance with monitoring and reporting requirements.  Illegal discharge containing significant quantities or concentrations of non-toxic or non-hazardous materials. Any type of violation which warrants a penalty under Category C.</t>
    </r>
  </si>
  <si>
    <t>IU is not SNC for TSS</t>
  </si>
  <si>
    <t>OCT 2020- MAR 2021</t>
  </si>
  <si>
    <t>JAN 2021 - JUN 2021</t>
  </si>
  <si>
    <t>APR 2021 - SEP 2021</t>
  </si>
  <si>
    <t>JUL 2021 - DEC 2021</t>
  </si>
  <si>
    <t>****</t>
  </si>
  <si>
    <t>The ABC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</si>
</sst>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3" formatCode="_(* #,##0.00_);_(* \(#,##0.00\);_(* &quot;-&quot;??_);_(@_)"/>
    <numFmt numFmtId="164" formatCode="&quot;$&quot;#,##0.00"/>
    <numFmt numFmtId="165" formatCode="_(* #,##0_);_(* \(#,##0\);_(* &quot;-&quot;??_);_(@_)"/>
  </numFmts>
  <fonts count="18" x14ac:knownFonts="1">
    <font>
      <sz val="10"/>
      <name val="Arial"/>
    </font>
    <font>
      <sz val="8"/>
      <name val="Arial"/>
      <family val="2"/>
    </font>
    <font>
      <b/>
      <sz val="12"/>
      <name val="Arial"/>
      <family val="2"/>
    </font>
    <font>
      <sz val="12"/>
      <name val="Arial"/>
      <family val="2"/>
    </font>
    <font>
      <b/>
      <sz val="24"/>
      <name val="Arial"/>
      <family val="2"/>
    </font>
    <font>
      <b/>
      <sz val="12"/>
      <name val="Arial"/>
      <family val="2"/>
    </font>
    <font>
      <sz val="10"/>
      <name val="Arial"/>
      <family val="2"/>
    </font>
    <font>
      <b/>
      <sz val="10"/>
      <name val="Arial"/>
      <family val="2"/>
    </font>
    <font>
      <sz val="14"/>
      <name val="Arial"/>
      <family val="2"/>
    </font>
    <font>
      <b/>
      <sz val="14"/>
      <name val="Arial"/>
      <family val="2"/>
    </font>
    <font>
      <sz val="10"/>
      <name val="Arial"/>
      <family val="2"/>
    </font>
    <font>
      <sz val="11"/>
      <color rgb="FF006100"/>
      <name val="Calibri"/>
      <family val="2"/>
      <scheme val="minor"/>
    </font>
    <font>
      <sz val="11"/>
      <color rgb="FF9C0006"/>
      <name val="Calibri"/>
      <family val="2"/>
      <scheme val="minor"/>
    </font>
    <font>
      <sz val="14"/>
      <color rgb="FF9C0006"/>
      <name val="Arial"/>
      <family val="2"/>
    </font>
    <font>
      <sz val="14"/>
      <color rgb="FF006100"/>
      <name val="Arial"/>
      <family val="2"/>
    </font>
    <font>
      <b/>
      <sz val="12"/>
      <color rgb="FFFF0000"/>
      <name val="Arial"/>
      <family val="2"/>
    </font>
    <font>
      <sz val="14"/>
      <color rgb="FF00B050"/>
      <name val="Arial"/>
      <family val="2"/>
    </font>
    <font>
      <b/>
      <sz val="14"/>
      <color rgb="FF00B050"/>
      <name val="Arial"/>
      <family val="2"/>
    </font>
  </fonts>
  <fills count="8">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C7CE"/>
      </patternFill>
    </fill>
    <fill>
      <patternFill patternType="solid">
        <fgColor theme="0" tint="-0.249977111117893"/>
        <bgColor indexed="64"/>
      </patternFill>
    </fill>
    <fill>
      <patternFill patternType="solid">
        <fgColor rgb="FFFFFF00"/>
        <bgColor indexed="64"/>
      </patternFill>
    </fill>
    <fill>
      <patternFill patternType="solid">
        <fgColor theme="9"/>
        <bgColor indexed="64"/>
      </patternFill>
    </fill>
  </fills>
  <borders count="2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6" fillId="0" borderId="0"/>
    <xf numFmtId="43" fontId="10" fillId="0" borderId="0" applyFon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9" fontId="10" fillId="0" borderId="0" applyFont="0" applyFill="0" applyBorder="0" applyAlignment="0" applyProtection="0"/>
  </cellStyleXfs>
  <cellXfs count="134">
    <xf numFmtId="0" fontId="0" fillId="0" borderId="0" xfId="0"/>
    <xf numFmtId="0" fontId="2" fillId="0" borderId="0" xfId="0" applyFont="1" applyAlignment="1">
      <alignment horizontal="center" vertical="center" wrapText="1"/>
    </xf>
    <xf numFmtId="164" fontId="3" fillId="0" borderId="0" xfId="0" applyNumberFormat="1" applyFont="1" applyAlignment="1">
      <alignment horizontal="center"/>
    </xf>
    <xf numFmtId="164" fontId="3" fillId="0" borderId="0" xfId="0" applyNumberFormat="1" applyFont="1"/>
    <xf numFmtId="0" fontId="3" fillId="0" borderId="0" xfId="0" applyFont="1" applyAlignment="1">
      <alignment horizontal="center"/>
    </xf>
    <xf numFmtId="7" fontId="3" fillId="0" borderId="0" xfId="0" applyNumberFormat="1" applyFont="1"/>
    <xf numFmtId="0" fontId="3" fillId="0" borderId="0" xfId="0" applyFont="1"/>
    <xf numFmtId="0" fontId="3" fillId="0" borderId="0" xfId="0" applyFont="1" applyAlignment="1">
      <alignment vertical="center"/>
    </xf>
    <xf numFmtId="0" fontId="3" fillId="0" borderId="0" xfId="0" applyFont="1" applyAlignment="1">
      <alignment wrapText="1"/>
    </xf>
    <xf numFmtId="164" fontId="3" fillId="0" borderId="0" xfId="0" applyNumberFormat="1" applyFont="1" applyAlignment="1">
      <alignment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64"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7" fontId="2" fillId="0" borderId="3" xfId="0" applyNumberFormat="1" applyFont="1" applyBorder="1" applyAlignment="1">
      <alignment horizontal="center" vertical="center" wrapText="1"/>
    </xf>
    <xf numFmtId="0" fontId="2" fillId="0" borderId="4" xfId="0" applyFont="1" applyBorder="1" applyAlignment="1">
      <alignment horizontal="center" vertical="center"/>
    </xf>
    <xf numFmtId="164" fontId="3" fillId="0" borderId="5" xfId="0" applyNumberFormat="1" applyFont="1" applyBorder="1" applyAlignment="1">
      <alignment horizontal="center" vertical="center"/>
    </xf>
    <xf numFmtId="164" fontId="3" fillId="0" borderId="5" xfId="0" applyNumberFormat="1" applyFont="1" applyBorder="1" applyAlignment="1">
      <alignment vertical="center"/>
    </xf>
    <xf numFmtId="0" fontId="3" fillId="0" borderId="5" xfId="0" applyFont="1" applyBorder="1" applyAlignment="1">
      <alignment horizontal="center" vertical="center"/>
    </xf>
    <xf numFmtId="0" fontId="2" fillId="0" borderId="6" xfId="0" applyFont="1" applyBorder="1" applyAlignment="1">
      <alignment horizontal="center" vertical="center"/>
    </xf>
    <xf numFmtId="164" fontId="3" fillId="0" borderId="7" xfId="0" applyNumberFormat="1" applyFont="1" applyBorder="1" applyAlignment="1">
      <alignment horizontal="center" vertical="center"/>
    </xf>
    <xf numFmtId="164" fontId="3" fillId="0" borderId="7" xfId="0" applyNumberFormat="1" applyFont="1" applyBorder="1" applyAlignment="1">
      <alignment vertical="center"/>
    </xf>
    <xf numFmtId="0" fontId="3" fillId="0" borderId="7" xfId="0" applyFont="1" applyBorder="1" applyAlignment="1">
      <alignment horizontal="center" vertical="center"/>
    </xf>
    <xf numFmtId="164"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4" fillId="0" borderId="0" xfId="0" applyFont="1"/>
    <xf numFmtId="1" fontId="3" fillId="0" borderId="0" xfId="0" applyNumberFormat="1" applyFont="1" applyAlignment="1">
      <alignment horizontal="center"/>
    </xf>
    <xf numFmtId="1" fontId="3" fillId="0" borderId="5" xfId="0" applyNumberFormat="1" applyFont="1" applyBorder="1" applyAlignment="1">
      <alignment horizontal="center" vertical="center"/>
    </xf>
    <xf numFmtId="1" fontId="3" fillId="0" borderId="7" xfId="0" applyNumberFormat="1" applyFont="1" applyBorder="1" applyAlignment="1">
      <alignment horizontal="center" vertical="center"/>
    </xf>
    <xf numFmtId="1" fontId="3" fillId="0" borderId="0" xfId="0" applyNumberFormat="1" applyFont="1" applyAlignment="1">
      <alignment horizontal="center" wrapText="1"/>
    </xf>
    <xf numFmtId="0" fontId="2" fillId="0" borderId="0" xfId="0" applyFont="1" applyBorder="1" applyAlignment="1">
      <alignment horizontal="center" vertical="center"/>
    </xf>
    <xf numFmtId="164" fontId="3" fillId="0" borderId="0" xfId="0" applyNumberFormat="1" applyFont="1" applyBorder="1" applyAlignment="1">
      <alignment horizontal="center" vertical="center"/>
    </xf>
    <xf numFmtId="164" fontId="3" fillId="0" borderId="0" xfId="0" applyNumberFormat="1" applyFont="1" applyBorder="1" applyAlignment="1">
      <alignment vertical="center"/>
    </xf>
    <xf numFmtId="0" fontId="3" fillId="0" borderId="0" xfId="0" applyFont="1" applyBorder="1" applyAlignment="1">
      <alignment horizontal="center" vertical="center"/>
    </xf>
    <xf numFmtId="7" fontId="3" fillId="0" borderId="0" xfId="0" applyNumberFormat="1" applyFont="1" applyBorder="1" applyAlignment="1">
      <alignment vertical="center"/>
    </xf>
    <xf numFmtId="1" fontId="3" fillId="0" borderId="0" xfId="0" applyNumberFormat="1" applyFont="1" applyBorder="1" applyAlignment="1">
      <alignment horizontal="center" vertical="center"/>
    </xf>
    <xf numFmtId="7" fontId="5" fillId="0" borderId="0" xfId="0" applyNumberFormat="1" applyFont="1" applyBorder="1" applyAlignment="1">
      <alignment horizontal="center" vertical="center"/>
    </xf>
    <xf numFmtId="7" fontId="5" fillId="0" borderId="0" xfId="0" applyNumberFormat="1" applyFont="1" applyBorder="1" applyAlignment="1">
      <alignment vertical="center"/>
    </xf>
    <xf numFmtId="0" fontId="3" fillId="0" borderId="11"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vertical="center"/>
    </xf>
    <xf numFmtId="14" fontId="6" fillId="0" borderId="0" xfId="1" applyNumberFormat="1" applyFont="1" applyFill="1" applyBorder="1" applyAlignment="1">
      <alignment horizontal="center"/>
    </xf>
    <xf numFmtId="0" fontId="8" fillId="0" borderId="18" xfId="1" applyFont="1" applyBorder="1" applyAlignment="1">
      <alignment horizontal="center"/>
    </xf>
    <xf numFmtId="0" fontId="8" fillId="0" borderId="18" xfId="1" applyFont="1" applyBorder="1"/>
    <xf numFmtId="0" fontId="6" fillId="0" borderId="0" xfId="1" applyFont="1" applyFill="1" applyBorder="1" applyAlignment="1">
      <alignment horizontal="center"/>
    </xf>
    <xf numFmtId="0" fontId="7" fillId="0" borderId="0" xfId="1" applyFont="1" applyFill="1" applyBorder="1" applyAlignment="1">
      <alignment horizontal="center"/>
    </xf>
    <xf numFmtId="0" fontId="6" fillId="0" borderId="0" xfId="1" applyFill="1" applyBorder="1"/>
    <xf numFmtId="7" fontId="3" fillId="0" borderId="0" xfId="0" applyNumberFormat="1" applyFont="1" applyFill="1" applyBorder="1" applyAlignment="1">
      <alignment wrapText="1"/>
    </xf>
    <xf numFmtId="7" fontId="3" fillId="0" borderId="0" xfId="0" applyNumberFormat="1" applyFont="1" applyFill="1" applyBorder="1"/>
    <xf numFmtId="37" fontId="3" fillId="0" borderId="0" xfId="0" applyNumberFormat="1" applyFont="1" applyFill="1" applyBorder="1"/>
    <xf numFmtId="0" fontId="2" fillId="0" borderId="0" xfId="0" applyFont="1" applyFill="1" applyBorder="1" applyAlignment="1">
      <alignment horizontal="center" vertical="center" wrapText="1"/>
    </xf>
    <xf numFmtId="165" fontId="6" fillId="0" borderId="0" xfId="2" applyNumberFormat="1" applyFont="1" applyFill="1" applyBorder="1" applyAlignment="1">
      <alignment horizontal="center"/>
    </xf>
    <xf numFmtId="1" fontId="3" fillId="0" borderId="0" xfId="0" applyNumberFormat="1" applyFont="1" applyFill="1" applyBorder="1" applyAlignment="1">
      <alignment horizontal="center"/>
    </xf>
    <xf numFmtId="0" fontId="6" fillId="0" borderId="0" xfId="1" applyFill="1" applyBorder="1" applyAlignment="1">
      <alignment horizontal="center"/>
    </xf>
    <xf numFmtId="164" fontId="8" fillId="0" borderId="0" xfId="0" applyNumberFormat="1" applyFont="1" applyAlignment="1">
      <alignment horizontal="center"/>
    </xf>
    <xf numFmtId="164" fontId="8" fillId="0" borderId="0" xfId="0" applyNumberFormat="1" applyFont="1"/>
    <xf numFmtId="0" fontId="8" fillId="0" borderId="0" xfId="0" applyFont="1" applyAlignment="1">
      <alignment horizontal="center"/>
    </xf>
    <xf numFmtId="7" fontId="8" fillId="0" borderId="0" xfId="0" applyNumberFormat="1" applyFont="1"/>
    <xf numFmtId="0" fontId="9" fillId="0" borderId="0" xfId="1" applyFont="1"/>
    <xf numFmtId="0" fontId="8" fillId="0" borderId="0" xfId="1" applyFont="1" applyAlignment="1">
      <alignment horizontal="center"/>
    </xf>
    <xf numFmtId="0" fontId="8" fillId="0" borderId="0" xfId="1" applyFont="1"/>
    <xf numFmtId="0" fontId="9" fillId="0" borderId="0" xfId="1" quotePrefix="1" applyFont="1" applyAlignment="1">
      <alignment horizontal="center"/>
    </xf>
    <xf numFmtId="0" fontId="9" fillId="0" borderId="0" xfId="1" applyFont="1" applyAlignment="1">
      <alignment horizontal="center"/>
    </xf>
    <xf numFmtId="0" fontId="8" fillId="0" borderId="17" xfId="1" applyFont="1" applyBorder="1" applyAlignment="1">
      <alignment horizontal="center"/>
    </xf>
    <xf numFmtId="0" fontId="8" fillId="0" borderId="17" xfId="1" applyFont="1" applyBorder="1"/>
    <xf numFmtId="3" fontId="8" fillId="0" borderId="17" xfId="1" applyNumberFormat="1" applyFont="1" applyBorder="1" applyAlignment="1">
      <alignment horizontal="center"/>
    </xf>
    <xf numFmtId="165" fontId="8" fillId="0" borderId="17" xfId="2" applyNumberFormat="1" applyFont="1" applyBorder="1" applyAlignment="1">
      <alignment horizontal="center" vertical="center"/>
    </xf>
    <xf numFmtId="14" fontId="8" fillId="2" borderId="0" xfId="1" applyNumberFormat="1" applyFont="1" applyFill="1" applyBorder="1"/>
    <xf numFmtId="0" fontId="8" fillId="2" borderId="0" xfId="1" applyNumberFormat="1" applyFont="1" applyFill="1" applyBorder="1" applyAlignment="1">
      <alignment horizontal="center"/>
    </xf>
    <xf numFmtId="0" fontId="8" fillId="5" borderId="0" xfId="1" applyFont="1" applyFill="1"/>
    <xf numFmtId="0" fontId="8" fillId="5" borderId="0" xfId="1" applyFont="1" applyFill="1" applyAlignment="1">
      <alignment horizontal="center"/>
    </xf>
    <xf numFmtId="14" fontId="8" fillId="0" borderId="0" xfId="1" applyNumberFormat="1" applyFont="1" applyFill="1" applyBorder="1" applyAlignment="1">
      <alignment horizontal="center"/>
    </xf>
    <xf numFmtId="0" fontId="8" fillId="0" borderId="0" xfId="1" applyFont="1" applyFill="1" applyBorder="1" applyAlignment="1">
      <alignment horizontal="center"/>
    </xf>
    <xf numFmtId="0" fontId="8" fillId="6" borderId="0" xfId="1" applyFont="1" applyFill="1" applyAlignment="1">
      <alignment horizontal="center"/>
    </xf>
    <xf numFmtId="0" fontId="8" fillId="0" borderId="0" xfId="0" applyFont="1"/>
    <xf numFmtId="14" fontId="8" fillId="0" borderId="0" xfId="1" applyNumberFormat="1" applyFont="1" applyBorder="1" applyAlignment="1">
      <alignment horizontal="center"/>
    </xf>
    <xf numFmtId="0" fontId="8" fillId="0" borderId="0" xfId="1" applyFont="1" applyFill="1"/>
    <xf numFmtId="1" fontId="8" fillId="0" borderId="0" xfId="0" applyNumberFormat="1" applyFont="1" applyAlignment="1">
      <alignment horizontal="center"/>
    </xf>
    <xf numFmtId="0" fontId="8" fillId="0" borderId="0" xfId="1" quotePrefix="1" applyFont="1" applyAlignment="1">
      <alignment horizontal="left"/>
    </xf>
    <xf numFmtId="0" fontId="13" fillId="4" borderId="0" xfId="4" applyFont="1" applyAlignment="1">
      <alignment horizontal="center"/>
    </xf>
    <xf numFmtId="0" fontId="14" fillId="3" borderId="0" xfId="3" applyFont="1" applyAlignment="1">
      <alignment horizontal="center"/>
    </xf>
    <xf numFmtId="0" fontId="8" fillId="7" borderId="0" xfId="1" applyFont="1" applyFill="1" applyBorder="1" applyAlignment="1">
      <alignment horizontal="center"/>
    </xf>
    <xf numFmtId="0" fontId="0" fillId="0" borderId="18" xfId="0" applyBorder="1"/>
    <xf numFmtId="0" fontId="3" fillId="0" borderId="0" xfId="0" applyFont="1" applyBorder="1" applyAlignment="1">
      <alignment horizontal="center"/>
    </xf>
    <xf numFmtId="7" fontId="3" fillId="0" borderId="0" xfId="0" applyNumberFormat="1" applyFont="1" applyBorder="1"/>
    <xf numFmtId="1" fontId="3" fillId="0" borderId="0" xfId="0" applyNumberFormat="1" applyFont="1" applyBorder="1" applyAlignment="1">
      <alignment horizontal="center"/>
    </xf>
    <xf numFmtId="0" fontId="3" fillId="0" borderId="0" xfId="0" applyFont="1" applyBorder="1"/>
    <xf numFmtId="7" fontId="3" fillId="0" borderId="0" xfId="0" applyNumberFormat="1" applyFont="1" applyBorder="1" applyAlignment="1">
      <alignment wrapText="1"/>
    </xf>
    <xf numFmtId="0" fontId="3" fillId="0" borderId="0" xfId="0" applyFont="1" applyBorder="1" applyAlignment="1">
      <alignment wrapText="1"/>
    </xf>
    <xf numFmtId="0" fontId="6" fillId="0" borderId="0" xfId="1" applyBorder="1"/>
    <xf numFmtId="7" fontId="2" fillId="0" borderId="0" xfId="0" applyNumberFormat="1" applyFont="1" applyBorder="1" applyAlignment="1">
      <alignment wrapText="1"/>
    </xf>
    <xf numFmtId="0" fontId="8" fillId="0" borderId="18" xfId="1" applyFont="1" applyBorder="1" applyAlignment="1">
      <alignment horizontal="center"/>
    </xf>
    <xf numFmtId="165" fontId="8" fillId="2" borderId="0" xfId="2" applyNumberFormat="1" applyFont="1" applyFill="1" applyBorder="1" applyAlignment="1">
      <alignment horizontal="center"/>
    </xf>
    <xf numFmtId="165" fontId="8" fillId="2" borderId="0" xfId="2" applyNumberFormat="1" applyFont="1" applyFill="1" applyBorder="1" applyAlignment="1">
      <alignment horizontal="center" vertical="center"/>
    </xf>
    <xf numFmtId="164" fontId="3" fillId="0" borderId="17" xfId="0" applyNumberFormat="1" applyFont="1" applyBorder="1" applyAlignment="1">
      <alignment vertical="center"/>
    </xf>
    <xf numFmtId="0" fontId="3" fillId="0" borderId="19" xfId="0" applyFont="1" applyBorder="1" applyAlignment="1">
      <alignment horizontal="center" vertical="center"/>
    </xf>
    <xf numFmtId="1" fontId="3" fillId="0" borderId="19" xfId="0" applyNumberFormat="1" applyFont="1" applyBorder="1" applyAlignment="1">
      <alignment horizontal="center" vertical="center"/>
    </xf>
    <xf numFmtId="0" fontId="15" fillId="0" borderId="0" xfId="0" applyFont="1" applyAlignment="1">
      <alignment horizontal="center" vertical="center"/>
    </xf>
    <xf numFmtId="0" fontId="3" fillId="0" borderId="0" xfId="0" applyFont="1" applyAlignment="1">
      <alignment horizontal="center" vertical="center"/>
    </xf>
    <xf numFmtId="14" fontId="8" fillId="0" borderId="0" xfId="0" applyNumberFormat="1" applyFont="1" applyAlignment="1">
      <alignment horizontal="center" wrapText="1"/>
    </xf>
    <xf numFmtId="0" fontId="3" fillId="0" borderId="0" xfId="0" applyFont="1" applyAlignment="1">
      <alignment horizontal="center" wrapText="1"/>
    </xf>
    <xf numFmtId="14" fontId="8" fillId="0" borderId="0" xfId="0" applyNumberFormat="1" applyFont="1" applyAlignment="1">
      <alignment horizontal="center"/>
    </xf>
    <xf numFmtId="9" fontId="3" fillId="0" borderId="0" xfId="5" applyFont="1"/>
    <xf numFmtId="7" fontId="3" fillId="0" borderId="0" xfId="0" applyNumberFormat="1" applyFont="1" applyAlignment="1">
      <alignment wrapText="1"/>
    </xf>
    <xf numFmtId="0" fontId="2" fillId="0" borderId="20" xfId="0" applyFont="1" applyBorder="1" applyAlignment="1">
      <alignment horizontal="center" vertical="center"/>
    </xf>
    <xf numFmtId="7" fontId="3" fillId="0" borderId="11" xfId="0" applyNumberFormat="1" applyFont="1" applyBorder="1" applyAlignment="1" applyProtection="1">
      <alignment vertical="center"/>
      <protection locked="0"/>
    </xf>
    <xf numFmtId="7" fontId="3" fillId="0" borderId="7" xfId="0" applyNumberFormat="1" applyFont="1" applyBorder="1" applyAlignment="1" applyProtection="1">
      <alignment vertical="center"/>
      <protection locked="0"/>
    </xf>
    <xf numFmtId="7" fontId="3" fillId="0" borderId="17" xfId="0" applyNumberFormat="1" applyFont="1" applyBorder="1" applyAlignment="1" applyProtection="1">
      <alignment vertical="center"/>
      <protection locked="0"/>
    </xf>
    <xf numFmtId="7" fontId="3" fillId="0" borderId="19" xfId="0" applyNumberFormat="1" applyFont="1" applyBorder="1" applyAlignment="1" applyProtection="1">
      <alignment vertical="center"/>
      <protection locked="0"/>
    </xf>
    <xf numFmtId="7" fontId="3" fillId="0" borderId="5" xfId="0" applyNumberFormat="1" applyFont="1" applyBorder="1" applyAlignment="1" applyProtection="1">
      <alignment vertical="center"/>
      <protection locked="0"/>
    </xf>
    <xf numFmtId="7" fontId="3" fillId="0" borderId="9" xfId="0" applyNumberFormat="1" applyFont="1" applyBorder="1" applyAlignment="1" applyProtection="1">
      <alignment vertical="center"/>
      <protection locked="0"/>
    </xf>
    <xf numFmtId="7" fontId="3" fillId="0" borderId="8" xfId="0" applyNumberFormat="1" applyFont="1" applyBorder="1" applyAlignment="1" applyProtection="1">
      <alignment vertical="center"/>
      <protection locked="0"/>
    </xf>
    <xf numFmtId="7" fontId="3" fillId="0" borderId="10" xfId="0" applyNumberFormat="1" applyFont="1" applyBorder="1" applyAlignment="1" applyProtection="1">
      <alignment vertical="center"/>
      <protection locked="0"/>
    </xf>
    <xf numFmtId="7" fontId="5" fillId="0" borderId="0" xfId="0" applyNumberFormat="1" applyFont="1" applyBorder="1" applyAlignment="1" applyProtection="1">
      <alignment vertical="center"/>
      <protection locked="0"/>
    </xf>
    <xf numFmtId="43" fontId="3" fillId="0" borderId="0" xfId="0" applyNumberFormat="1" applyFont="1"/>
    <xf numFmtId="0" fontId="16" fillId="0" borderId="18" xfId="1" applyFont="1" applyBorder="1" applyAlignment="1">
      <alignment horizontal="center"/>
    </xf>
    <xf numFmtId="0" fontId="8" fillId="0" borderId="18" xfId="1" applyFont="1" applyBorder="1" applyAlignment="1">
      <alignment horizontal="center"/>
    </xf>
    <xf numFmtId="1" fontId="8" fillId="0" borderId="0" xfId="0" applyNumberFormat="1" applyFont="1" applyBorder="1" applyAlignment="1">
      <alignment horizontal="center"/>
    </xf>
    <xf numFmtId="0" fontId="16" fillId="0" borderId="18" xfId="3" applyFont="1" applyFill="1" applyBorder="1" applyAlignment="1">
      <alignment horizontal="center"/>
    </xf>
    <xf numFmtId="0" fontId="16" fillId="0" borderId="18" xfId="0" applyFont="1" applyBorder="1" applyAlignment="1">
      <alignment horizontal="center"/>
    </xf>
    <xf numFmtId="0" fontId="2" fillId="0" borderId="0" xfId="0" applyNumberFormat="1" applyFont="1" applyAlignment="1">
      <alignment wrapText="1"/>
    </xf>
    <xf numFmtId="0" fontId="3" fillId="0" borderId="0" xfId="0" applyNumberFormat="1" applyFont="1" applyAlignment="1">
      <alignment wrapText="1"/>
    </xf>
    <xf numFmtId="7" fontId="2" fillId="0" borderId="0" xfId="0" applyNumberFormat="1" applyFont="1" applyAlignment="1">
      <alignment wrapText="1"/>
    </xf>
    <xf numFmtId="7" fontId="3" fillId="0" borderId="0" xfId="0" applyNumberFormat="1" applyFont="1" applyAlignment="1">
      <alignment wrapText="1"/>
    </xf>
    <xf numFmtId="0" fontId="4" fillId="0" borderId="0" xfId="0" applyFont="1" applyAlignment="1">
      <alignment horizontal="center"/>
    </xf>
    <xf numFmtId="164" fontId="2" fillId="0" borderId="14" xfId="0" applyNumberFormat="1" applyFont="1" applyBorder="1" applyAlignment="1">
      <alignment horizontal="center" vertical="center" wrapText="1"/>
    </xf>
    <xf numFmtId="0" fontId="2" fillId="0" borderId="14" xfId="0" applyFont="1" applyBorder="1" applyAlignment="1">
      <alignment horizontal="center" vertical="center" wrapText="1"/>
    </xf>
    <xf numFmtId="1" fontId="2" fillId="0" borderId="12"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cellXfs>
  <cellStyles count="6">
    <cellStyle name="Bad" xfId="4" builtinId="27"/>
    <cellStyle name="Comma" xfId="2" builtinId="3"/>
    <cellStyle name="Good" xfId="3" builtinId="26"/>
    <cellStyle name="Normal" xfId="0" builtinId="0"/>
    <cellStyle name="Normal 2" xfId="1"/>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1190625</xdr:colOff>
      <xdr:row>0</xdr:row>
      <xdr:rowOff>38098</xdr:rowOff>
    </xdr:from>
    <xdr:ext cx="5429250" cy="60960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00225" y="38098"/>
          <a:ext cx="5429250" cy="609601"/>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600" b="1">
              <a:solidFill>
                <a:schemeClr val="bg1"/>
              </a:solidFill>
            </a:rPr>
            <a:t>SNC Calculation</a:t>
          </a:r>
          <a:r>
            <a:rPr lang="en-US" sz="1600" b="1" baseline="0">
              <a:solidFill>
                <a:schemeClr val="bg1"/>
              </a:solidFill>
            </a:rPr>
            <a:t> for TSS Limits for The ABC Company</a:t>
          </a:r>
        </a:p>
        <a:p>
          <a:pPr algn="ctr"/>
          <a:r>
            <a:rPr lang="en-US" sz="1600" b="1" baseline="0">
              <a:solidFill>
                <a:schemeClr val="bg1"/>
              </a:solidFill>
            </a:rPr>
            <a:t>First Evaluation Period</a:t>
          </a:r>
          <a:endParaRPr lang="en-US" sz="1600" b="1">
            <a:solidFill>
              <a:schemeClr val="bg1"/>
            </a:solidFill>
          </a:endParaRPr>
        </a:p>
      </xdr:txBody>
    </xdr:sp>
    <xdr:clientData/>
  </xdr:oneCellAnchor>
  <xdr:oneCellAnchor>
    <xdr:from>
      <xdr:col>1</xdr:col>
      <xdr:colOff>1190625</xdr:colOff>
      <xdr:row>28</xdr:row>
      <xdr:rowOff>38098</xdr:rowOff>
    </xdr:from>
    <xdr:ext cx="5429250" cy="609601"/>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800225" y="38098"/>
          <a:ext cx="5429250" cy="609601"/>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600" b="1">
              <a:solidFill>
                <a:schemeClr val="bg1"/>
              </a:solidFill>
            </a:rPr>
            <a:t>SNC Calculation</a:t>
          </a:r>
          <a:r>
            <a:rPr lang="en-US" sz="1600" b="1" baseline="0">
              <a:solidFill>
                <a:schemeClr val="bg1"/>
              </a:solidFill>
            </a:rPr>
            <a:t> for BOD Limits for The ABC Company</a:t>
          </a:r>
        </a:p>
        <a:p>
          <a:pPr algn="ctr"/>
          <a:r>
            <a:rPr lang="en-US" sz="1600" b="1" baseline="0">
              <a:solidFill>
                <a:schemeClr val="bg1"/>
              </a:solidFill>
            </a:rPr>
            <a:t>First Evaluation Period</a:t>
          </a:r>
          <a:endParaRPr lang="en-US" sz="1600" b="1">
            <a:solidFill>
              <a:schemeClr val="bg1"/>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1190625</xdr:colOff>
      <xdr:row>0</xdr:row>
      <xdr:rowOff>38099</xdr:rowOff>
    </xdr:from>
    <xdr:ext cx="5429250" cy="657226"/>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00225" y="38099"/>
          <a:ext cx="5429250" cy="657226"/>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600" b="1">
              <a:solidFill>
                <a:schemeClr val="bg1"/>
              </a:solidFill>
            </a:rPr>
            <a:t>SNC Calculation</a:t>
          </a:r>
          <a:r>
            <a:rPr lang="en-US" sz="1600" b="1" baseline="0">
              <a:solidFill>
                <a:schemeClr val="bg1"/>
              </a:solidFill>
            </a:rPr>
            <a:t> for TSS Limits for The ABC Company</a:t>
          </a:r>
        </a:p>
        <a:p>
          <a:pPr algn="ctr"/>
          <a:r>
            <a:rPr lang="en-US" sz="1600" b="1" baseline="0">
              <a:solidFill>
                <a:schemeClr val="bg1"/>
              </a:solidFill>
            </a:rPr>
            <a:t>Second Evaluation Period</a:t>
          </a:r>
          <a:endParaRPr lang="en-US" sz="1600" b="1">
            <a:solidFill>
              <a:schemeClr val="bg1"/>
            </a:solidFill>
          </a:endParaRPr>
        </a:p>
      </xdr:txBody>
    </xdr:sp>
    <xdr:clientData/>
  </xdr:oneCellAnchor>
  <xdr:oneCellAnchor>
    <xdr:from>
      <xdr:col>1</xdr:col>
      <xdr:colOff>1190625</xdr:colOff>
      <xdr:row>28</xdr:row>
      <xdr:rowOff>38099</xdr:rowOff>
    </xdr:from>
    <xdr:ext cx="5429250" cy="657226"/>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800225" y="38099"/>
          <a:ext cx="5429250" cy="657226"/>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600" b="1">
              <a:solidFill>
                <a:schemeClr val="bg1"/>
              </a:solidFill>
            </a:rPr>
            <a:t>SNC Calculation</a:t>
          </a:r>
          <a:r>
            <a:rPr lang="en-US" sz="1600" b="1" baseline="0">
              <a:solidFill>
                <a:schemeClr val="bg1"/>
              </a:solidFill>
            </a:rPr>
            <a:t> for BOD Limits for The ABC Company</a:t>
          </a:r>
        </a:p>
        <a:p>
          <a:pPr algn="ctr"/>
          <a:r>
            <a:rPr lang="en-US" sz="1600" b="1" baseline="0">
              <a:solidFill>
                <a:schemeClr val="bg1"/>
              </a:solidFill>
            </a:rPr>
            <a:t>Second Evaluation Period</a:t>
          </a:r>
          <a:endParaRPr lang="en-US" sz="1600" b="1">
            <a:solidFill>
              <a:schemeClr val="bg1"/>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1190625</xdr:colOff>
      <xdr:row>0</xdr:row>
      <xdr:rowOff>38099</xdr:rowOff>
    </xdr:from>
    <xdr:ext cx="5429250" cy="657226"/>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00225" y="38099"/>
          <a:ext cx="5429250" cy="657226"/>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600" b="1">
              <a:solidFill>
                <a:schemeClr val="bg1"/>
              </a:solidFill>
            </a:rPr>
            <a:t>SNC Calculation</a:t>
          </a:r>
          <a:r>
            <a:rPr lang="en-US" sz="1600" b="1" baseline="0">
              <a:solidFill>
                <a:schemeClr val="bg1"/>
              </a:solidFill>
            </a:rPr>
            <a:t> for TSS Limits for The ABC Company</a:t>
          </a:r>
        </a:p>
        <a:p>
          <a:pPr algn="ctr"/>
          <a:r>
            <a:rPr lang="en-US" sz="1600" b="1" baseline="0">
              <a:solidFill>
                <a:schemeClr val="bg1"/>
              </a:solidFill>
            </a:rPr>
            <a:t>Third Evaluation Period</a:t>
          </a:r>
          <a:endParaRPr lang="en-US" sz="1600" b="1">
            <a:solidFill>
              <a:schemeClr val="bg1"/>
            </a:solidFill>
          </a:endParaRPr>
        </a:p>
      </xdr:txBody>
    </xdr:sp>
    <xdr:clientData/>
  </xdr:oneCellAnchor>
  <xdr:oneCellAnchor>
    <xdr:from>
      <xdr:col>1</xdr:col>
      <xdr:colOff>1190625</xdr:colOff>
      <xdr:row>28</xdr:row>
      <xdr:rowOff>38099</xdr:rowOff>
    </xdr:from>
    <xdr:ext cx="5429250" cy="657226"/>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800225" y="38099"/>
          <a:ext cx="5429250" cy="657226"/>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600" b="1">
              <a:solidFill>
                <a:schemeClr val="bg1"/>
              </a:solidFill>
            </a:rPr>
            <a:t>SNC Calculation</a:t>
          </a:r>
          <a:r>
            <a:rPr lang="en-US" sz="1600" b="1" baseline="0">
              <a:solidFill>
                <a:schemeClr val="bg1"/>
              </a:solidFill>
            </a:rPr>
            <a:t> for BOD Limits for The ABC Company</a:t>
          </a:r>
        </a:p>
        <a:p>
          <a:pPr algn="ctr"/>
          <a:r>
            <a:rPr lang="en-US" sz="1600" b="1" baseline="0">
              <a:solidFill>
                <a:schemeClr val="bg1"/>
              </a:solidFill>
            </a:rPr>
            <a:t>Third Evaluation Period</a:t>
          </a:r>
          <a:endParaRPr lang="en-US" sz="1600" b="1">
            <a:solidFill>
              <a:schemeClr val="bg1"/>
            </a:solidFill>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1190625</xdr:colOff>
      <xdr:row>0</xdr:row>
      <xdr:rowOff>38099</xdr:rowOff>
    </xdr:from>
    <xdr:ext cx="5429250" cy="657226"/>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800225" y="38099"/>
          <a:ext cx="5429250" cy="657226"/>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600" b="1">
              <a:solidFill>
                <a:schemeClr val="bg1"/>
              </a:solidFill>
            </a:rPr>
            <a:t>SNC Calculation</a:t>
          </a:r>
          <a:r>
            <a:rPr lang="en-US" sz="1600" b="1" baseline="0">
              <a:solidFill>
                <a:schemeClr val="bg1"/>
              </a:solidFill>
            </a:rPr>
            <a:t> for TSS Limits for The ABC Company</a:t>
          </a:r>
        </a:p>
        <a:p>
          <a:pPr algn="ctr"/>
          <a:r>
            <a:rPr lang="en-US" sz="1600" b="1" baseline="0">
              <a:solidFill>
                <a:schemeClr val="bg1"/>
              </a:solidFill>
            </a:rPr>
            <a:t>Fourth Evaluation Period</a:t>
          </a:r>
          <a:endParaRPr lang="en-US" sz="1600" b="1">
            <a:solidFill>
              <a:schemeClr val="bg1"/>
            </a:solidFill>
          </a:endParaRPr>
        </a:p>
      </xdr:txBody>
    </xdr:sp>
    <xdr:clientData/>
  </xdr:oneCellAnchor>
  <xdr:oneCellAnchor>
    <xdr:from>
      <xdr:col>1</xdr:col>
      <xdr:colOff>1190625</xdr:colOff>
      <xdr:row>26</xdr:row>
      <xdr:rowOff>38099</xdr:rowOff>
    </xdr:from>
    <xdr:ext cx="5429250" cy="657226"/>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504950" y="38099"/>
          <a:ext cx="5429250" cy="657226"/>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600" b="1">
              <a:solidFill>
                <a:schemeClr val="bg1"/>
              </a:solidFill>
            </a:rPr>
            <a:t>SNC Calculation</a:t>
          </a:r>
          <a:r>
            <a:rPr lang="en-US" sz="1600" b="1" baseline="0">
              <a:solidFill>
                <a:schemeClr val="bg1"/>
              </a:solidFill>
            </a:rPr>
            <a:t> for BOD Limits for The ABC Company</a:t>
          </a:r>
        </a:p>
        <a:p>
          <a:pPr algn="ctr"/>
          <a:r>
            <a:rPr lang="en-US" sz="1600" b="1" baseline="0">
              <a:solidFill>
                <a:schemeClr val="bg1"/>
              </a:solidFill>
            </a:rPr>
            <a:t>Fourth Evaluation Period</a:t>
          </a:r>
          <a:endParaRPr lang="en-US" sz="1600" b="1">
            <a:solidFill>
              <a:schemeClr val="bg1"/>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I53"/>
  <sheetViews>
    <sheetView tabSelected="1" workbookViewId="0">
      <selection activeCell="B41" sqref="B41"/>
    </sheetView>
  </sheetViews>
  <sheetFormatPr defaultRowHeight="12.75" x14ac:dyDescent="0.2"/>
  <cols>
    <col min="2" max="2" width="30.42578125" bestFit="1" customWidth="1"/>
    <col min="3" max="3" width="22.5703125" bestFit="1" customWidth="1"/>
    <col min="4" max="4" width="10.140625" customWidth="1"/>
    <col min="7" max="7" width="11.7109375" customWidth="1"/>
    <col min="9" max="9" width="20.5703125" customWidth="1"/>
  </cols>
  <sheetData>
    <row r="1" spans="2:9" ht="18" x14ac:dyDescent="0.25">
      <c r="B1" s="55"/>
      <c r="C1" s="56"/>
      <c r="D1" s="57"/>
      <c r="E1" s="58"/>
      <c r="F1" s="57"/>
      <c r="G1" s="58"/>
      <c r="H1" s="57"/>
      <c r="I1" s="58"/>
    </row>
    <row r="2" spans="2:9" ht="18" x14ac:dyDescent="0.25">
      <c r="B2" s="55"/>
      <c r="C2" s="56"/>
      <c r="D2" s="57"/>
      <c r="E2" s="58"/>
      <c r="F2" s="57"/>
      <c r="G2" s="58"/>
      <c r="H2" s="57"/>
      <c r="I2" s="58"/>
    </row>
    <row r="3" spans="2:9" ht="18" x14ac:dyDescent="0.25">
      <c r="B3" s="55"/>
      <c r="C3" s="56"/>
      <c r="D3" s="57"/>
      <c r="E3" s="58"/>
      <c r="F3" s="57"/>
      <c r="G3" s="58"/>
      <c r="H3" s="57"/>
      <c r="I3" s="58"/>
    </row>
    <row r="4" spans="2:9" ht="18" x14ac:dyDescent="0.25">
      <c r="B4" s="59" t="s">
        <v>40</v>
      </c>
      <c r="C4" s="60"/>
      <c r="D4" s="61"/>
      <c r="E4" s="59"/>
      <c r="F4" s="61"/>
      <c r="G4" s="62" t="s">
        <v>26</v>
      </c>
      <c r="H4" s="59"/>
      <c r="I4" s="63" t="s">
        <v>28</v>
      </c>
    </row>
    <row r="5" spans="2:9" ht="18.75" thickBot="1" x14ac:dyDescent="0.3">
      <c r="B5" s="64" t="s">
        <v>19</v>
      </c>
      <c r="C5" s="64" t="s">
        <v>27</v>
      </c>
      <c r="D5" s="65"/>
      <c r="E5" s="65" t="s">
        <v>20</v>
      </c>
      <c r="F5" s="65"/>
      <c r="G5" s="66">
        <v>2350</v>
      </c>
      <c r="H5" s="65"/>
      <c r="I5" s="67">
        <f>$G$5*1.4</f>
        <v>3290</v>
      </c>
    </row>
    <row r="6" spans="2:9" ht="18" x14ac:dyDescent="0.25">
      <c r="B6" s="68"/>
      <c r="C6" s="93"/>
      <c r="D6" s="70"/>
      <c r="E6" s="70"/>
      <c r="F6" s="70"/>
      <c r="G6" s="71"/>
      <c r="H6" s="70"/>
      <c r="I6" s="71"/>
    </row>
    <row r="7" spans="2:9" ht="18" x14ac:dyDescent="0.25">
      <c r="B7" s="72">
        <f>'4th Qrtr SNC'!B10</f>
        <v>0</v>
      </c>
      <c r="C7" s="93">
        <f>'4th Qrtr SNC'!C10</f>
        <v>0</v>
      </c>
      <c r="D7" s="73"/>
      <c r="E7" s="74">
        <v>1</v>
      </c>
      <c r="F7" s="60"/>
      <c r="G7" s="81">
        <f>IF(C7&gt;$G$5,1,0)</f>
        <v>0</v>
      </c>
      <c r="H7" s="75"/>
      <c r="I7" s="81">
        <f>IF(C7&gt;$I$5,1,0)</f>
        <v>0</v>
      </c>
    </row>
    <row r="8" spans="2:9" ht="18" x14ac:dyDescent="0.25">
      <c r="B8" s="72">
        <f>'4th Qrtr SNC'!B11</f>
        <v>0</v>
      </c>
      <c r="C8" s="93">
        <f>'4th Qrtr SNC'!C11</f>
        <v>0</v>
      </c>
      <c r="D8" s="73"/>
      <c r="E8" s="74">
        <v>1</v>
      </c>
      <c r="F8" s="60"/>
      <c r="G8" s="81">
        <f t="shared" ref="G8:G18" si="0">IF(C8&gt;$G$5,1,0)</f>
        <v>0</v>
      </c>
      <c r="H8" s="75"/>
      <c r="I8" s="81">
        <f t="shared" ref="I8:I18" si="1">IF(C8&gt;$I$5,1,0)</f>
        <v>0</v>
      </c>
    </row>
    <row r="9" spans="2:9" ht="18" x14ac:dyDescent="0.25">
      <c r="B9" s="72">
        <f>'4th Qrtr SNC'!B12</f>
        <v>0</v>
      </c>
      <c r="C9" s="93">
        <f>'4th Qrtr SNC'!C12</f>
        <v>0</v>
      </c>
      <c r="D9" s="73"/>
      <c r="E9" s="74">
        <v>1</v>
      </c>
      <c r="F9" s="60"/>
      <c r="G9" s="81">
        <f t="shared" si="0"/>
        <v>0</v>
      </c>
      <c r="H9" s="75"/>
      <c r="I9" s="81">
        <f t="shared" si="1"/>
        <v>0</v>
      </c>
    </row>
    <row r="10" spans="2:9" ht="18" x14ac:dyDescent="0.25">
      <c r="B10" s="76">
        <v>44215</v>
      </c>
      <c r="C10" s="93">
        <v>254</v>
      </c>
      <c r="D10" s="73"/>
      <c r="E10" s="74">
        <v>1</v>
      </c>
      <c r="F10" s="60"/>
      <c r="G10" s="81">
        <f t="shared" si="0"/>
        <v>0</v>
      </c>
      <c r="H10" s="75"/>
      <c r="I10" s="81">
        <f t="shared" si="1"/>
        <v>0</v>
      </c>
    </row>
    <row r="11" spans="2:9" ht="18" x14ac:dyDescent="0.25">
      <c r="B11" s="72">
        <v>44236</v>
      </c>
      <c r="C11" s="93">
        <v>48</v>
      </c>
      <c r="D11" s="73"/>
      <c r="E11" s="74">
        <v>1</v>
      </c>
      <c r="F11" s="60"/>
      <c r="G11" s="81">
        <f t="shared" si="0"/>
        <v>0</v>
      </c>
      <c r="H11" s="75"/>
      <c r="I11" s="81">
        <f t="shared" si="1"/>
        <v>0</v>
      </c>
    </row>
    <row r="12" spans="2:9" ht="18" x14ac:dyDescent="0.25">
      <c r="B12" s="76">
        <v>44273</v>
      </c>
      <c r="C12" s="93"/>
      <c r="D12" s="73"/>
      <c r="E12" s="74">
        <v>1</v>
      </c>
      <c r="F12" s="60"/>
      <c r="G12" s="81">
        <f t="shared" si="0"/>
        <v>0</v>
      </c>
      <c r="H12" s="75"/>
      <c r="I12" s="81">
        <f t="shared" si="1"/>
        <v>0</v>
      </c>
    </row>
    <row r="13" spans="2:9" ht="18" x14ac:dyDescent="0.25">
      <c r="B13" s="76"/>
      <c r="C13" s="93"/>
      <c r="D13" s="73"/>
      <c r="E13" s="74">
        <v>0</v>
      </c>
      <c r="F13" s="60"/>
      <c r="G13" s="57">
        <f t="shared" si="0"/>
        <v>0</v>
      </c>
      <c r="H13" s="75"/>
      <c r="I13" s="57">
        <f t="shared" si="1"/>
        <v>0</v>
      </c>
    </row>
    <row r="14" spans="2:9" ht="18" x14ac:dyDescent="0.25">
      <c r="B14" s="72"/>
      <c r="C14" s="93"/>
      <c r="D14" s="73"/>
      <c r="E14" s="74">
        <v>0</v>
      </c>
      <c r="F14" s="60"/>
      <c r="G14" s="57">
        <f t="shared" si="0"/>
        <v>0</v>
      </c>
      <c r="H14" s="75"/>
      <c r="I14" s="57">
        <f t="shared" si="1"/>
        <v>0</v>
      </c>
    </row>
    <row r="15" spans="2:9" ht="18" x14ac:dyDescent="0.25">
      <c r="B15" s="72"/>
      <c r="C15" s="93"/>
      <c r="D15" s="73"/>
      <c r="E15" s="74">
        <v>0</v>
      </c>
      <c r="F15" s="60"/>
      <c r="G15" s="57">
        <f t="shared" si="0"/>
        <v>0</v>
      </c>
      <c r="H15" s="75"/>
      <c r="I15" s="57">
        <f t="shared" si="1"/>
        <v>0</v>
      </c>
    </row>
    <row r="16" spans="2:9" ht="18" x14ac:dyDescent="0.25">
      <c r="B16" s="72"/>
      <c r="C16" s="93"/>
      <c r="D16" s="77"/>
      <c r="E16" s="74">
        <v>0</v>
      </c>
      <c r="F16" s="60"/>
      <c r="G16" s="57">
        <f t="shared" si="0"/>
        <v>0</v>
      </c>
      <c r="H16" s="75"/>
      <c r="I16" s="57">
        <f t="shared" si="1"/>
        <v>0</v>
      </c>
    </row>
    <row r="17" spans="2:9" ht="18" x14ac:dyDescent="0.25">
      <c r="B17" s="72"/>
      <c r="C17" s="93"/>
      <c r="D17" s="77"/>
      <c r="E17" s="74">
        <v>0</v>
      </c>
      <c r="F17" s="60"/>
      <c r="G17" s="57">
        <f t="shared" si="0"/>
        <v>0</v>
      </c>
      <c r="H17" s="75"/>
      <c r="I17" s="57">
        <f t="shared" si="1"/>
        <v>0</v>
      </c>
    </row>
    <row r="18" spans="2:9" ht="18" x14ac:dyDescent="0.25">
      <c r="B18" s="72"/>
      <c r="C18" s="93"/>
      <c r="D18" s="77"/>
      <c r="E18" s="74">
        <v>0</v>
      </c>
      <c r="F18" s="60"/>
      <c r="G18" s="57">
        <f t="shared" si="0"/>
        <v>0</v>
      </c>
      <c r="H18" s="75"/>
      <c r="I18" s="57">
        <f t="shared" si="1"/>
        <v>0</v>
      </c>
    </row>
    <row r="19" spans="2:9" ht="18" x14ac:dyDescent="0.25">
      <c r="B19" s="61"/>
      <c r="C19" s="82" t="s">
        <v>21</v>
      </c>
      <c r="D19" s="82"/>
      <c r="E19" s="82">
        <f>SUM(E7:E18)</f>
        <v>6</v>
      </c>
      <c r="F19" s="82"/>
      <c r="G19" s="82">
        <f>SUM(G7:G18)</f>
        <v>0</v>
      </c>
      <c r="H19" s="82"/>
      <c r="I19" s="82">
        <f>SUM(I7:I18)</f>
        <v>0</v>
      </c>
    </row>
    <row r="20" spans="2:9" ht="18" x14ac:dyDescent="0.25">
      <c r="B20" s="61"/>
      <c r="C20" s="60"/>
      <c r="D20" s="61"/>
      <c r="E20" s="61"/>
      <c r="F20" s="61"/>
      <c r="G20" s="61"/>
      <c r="H20" s="61"/>
      <c r="I20" s="61"/>
    </row>
    <row r="21" spans="2:9" ht="18" x14ac:dyDescent="0.25">
      <c r="B21" s="61"/>
      <c r="C21" s="60">
        <f>G19</f>
        <v>0</v>
      </c>
      <c r="D21" s="60" t="s">
        <v>22</v>
      </c>
      <c r="E21" s="60">
        <f>E19</f>
        <v>6</v>
      </c>
      <c r="F21" s="60"/>
      <c r="G21" s="61" t="s">
        <v>23</v>
      </c>
      <c r="H21" s="78"/>
    </row>
    <row r="22" spans="2:9" ht="18" x14ac:dyDescent="0.25">
      <c r="B22" s="61"/>
      <c r="C22" s="60">
        <f>I19</f>
        <v>0</v>
      </c>
      <c r="D22" s="60" t="s">
        <v>22</v>
      </c>
      <c r="E22" s="60">
        <f>E19</f>
        <v>6</v>
      </c>
      <c r="F22" s="60"/>
      <c r="G22" s="79" t="s">
        <v>24</v>
      </c>
      <c r="H22" s="78"/>
    </row>
    <row r="23" spans="2:9" ht="18" x14ac:dyDescent="0.25">
      <c r="B23" s="61"/>
      <c r="C23" s="60"/>
      <c r="D23" s="61"/>
      <c r="E23" s="61"/>
      <c r="F23" s="61"/>
      <c r="G23" s="61"/>
      <c r="H23" s="61"/>
      <c r="I23" s="61"/>
    </row>
    <row r="24" spans="2:9" ht="18.75" thickBot="1" x14ac:dyDescent="0.3">
      <c r="B24" s="44"/>
      <c r="C24" s="116" t="s">
        <v>32</v>
      </c>
      <c r="D24" s="117"/>
      <c r="E24" s="117"/>
      <c r="F24" s="117"/>
      <c r="G24" s="117"/>
      <c r="H24" s="117"/>
      <c r="I24" s="117"/>
    </row>
    <row r="25" spans="2:9" ht="18" x14ac:dyDescent="0.25">
      <c r="B25" s="61"/>
      <c r="C25" s="60"/>
      <c r="D25" s="61"/>
      <c r="E25" s="61"/>
      <c r="F25" s="61"/>
      <c r="G25" s="61"/>
      <c r="H25" s="61"/>
      <c r="I25" s="61"/>
    </row>
    <row r="29" spans="2:9" ht="18" x14ac:dyDescent="0.25">
      <c r="B29" s="55"/>
      <c r="C29" s="56"/>
      <c r="D29" s="57"/>
      <c r="E29" s="58"/>
      <c r="F29" s="57"/>
      <c r="G29" s="58"/>
      <c r="H29" s="57"/>
      <c r="I29" s="58"/>
    </row>
    <row r="30" spans="2:9" ht="18" x14ac:dyDescent="0.25">
      <c r="B30" s="55"/>
      <c r="C30" s="56"/>
      <c r="D30" s="57"/>
      <c r="E30" s="58"/>
      <c r="F30" s="57"/>
      <c r="G30" s="58"/>
      <c r="H30" s="57"/>
      <c r="I30" s="58"/>
    </row>
    <row r="31" spans="2:9" ht="18" x14ac:dyDescent="0.25">
      <c r="B31" s="55"/>
      <c r="C31" s="56"/>
      <c r="D31" s="57"/>
      <c r="E31" s="58"/>
      <c r="F31" s="57"/>
      <c r="G31" s="58"/>
      <c r="H31" s="57"/>
      <c r="I31" s="58"/>
    </row>
    <row r="32" spans="2:9" ht="18" x14ac:dyDescent="0.25">
      <c r="B32" s="59" t="str">
        <f>B4</f>
        <v>OCT 2020- MAR 2021</v>
      </c>
      <c r="C32" s="60"/>
      <c r="D32" s="61"/>
      <c r="E32" s="59"/>
      <c r="F32" s="61"/>
      <c r="G32" s="62" t="s">
        <v>26</v>
      </c>
      <c r="H32" s="59"/>
      <c r="I32" s="63" t="s">
        <v>28</v>
      </c>
    </row>
    <row r="33" spans="2:9" ht="18.75" thickBot="1" x14ac:dyDescent="0.3">
      <c r="B33" s="64" t="s">
        <v>19</v>
      </c>
      <c r="C33" s="64" t="s">
        <v>27</v>
      </c>
      <c r="D33" s="65"/>
      <c r="E33" s="65" t="s">
        <v>20</v>
      </c>
      <c r="F33" s="65"/>
      <c r="G33" s="66">
        <v>2350</v>
      </c>
      <c r="H33" s="65"/>
      <c r="I33" s="67">
        <f>$G$5*1.4</f>
        <v>3290</v>
      </c>
    </row>
    <row r="34" spans="2:9" ht="18" x14ac:dyDescent="0.25">
      <c r="B34" s="68"/>
      <c r="C34" s="69"/>
      <c r="D34" s="70"/>
      <c r="E34" s="70"/>
      <c r="F34" s="70"/>
      <c r="G34" s="71"/>
      <c r="H34" s="70"/>
      <c r="I34" s="71"/>
    </row>
    <row r="35" spans="2:9" ht="18" x14ac:dyDescent="0.25">
      <c r="B35" s="72">
        <f>'4th Qrtr SNC'!B36</f>
        <v>0</v>
      </c>
      <c r="C35" s="93">
        <f>'4th Qrtr SNC'!C36</f>
        <v>0</v>
      </c>
      <c r="D35" s="73"/>
      <c r="E35" s="74">
        <v>1</v>
      </c>
      <c r="F35" s="60"/>
      <c r="G35" s="81">
        <f>IF(C35&gt;$G$5,1,0)</f>
        <v>0</v>
      </c>
      <c r="H35" s="75"/>
      <c r="I35" s="81">
        <f>IF(C35&gt;$I$5,1,0)</f>
        <v>0</v>
      </c>
    </row>
    <row r="36" spans="2:9" ht="18" x14ac:dyDescent="0.25">
      <c r="B36" s="72">
        <f>'4th Qrtr SNC'!B37</f>
        <v>0</v>
      </c>
      <c r="C36" s="93">
        <f>'4th Qrtr SNC'!C37</f>
        <v>0</v>
      </c>
      <c r="D36" s="73"/>
      <c r="E36" s="74">
        <v>1</v>
      </c>
      <c r="F36" s="60"/>
      <c r="G36" s="81">
        <f t="shared" ref="G36:G46" si="2">IF(C36&gt;$G$5,1,0)</f>
        <v>0</v>
      </c>
      <c r="H36" s="75"/>
      <c r="I36" s="81">
        <f t="shared" ref="I36:I46" si="3">IF(C36&gt;$I$5,1,0)</f>
        <v>0</v>
      </c>
    </row>
    <row r="37" spans="2:9" ht="18" x14ac:dyDescent="0.25">
      <c r="B37" s="72">
        <f>'4th Qrtr SNC'!B38</f>
        <v>0</v>
      </c>
      <c r="C37" s="93">
        <f>'4th Qrtr SNC'!C38</f>
        <v>0</v>
      </c>
      <c r="D37" s="73"/>
      <c r="E37" s="74">
        <v>1</v>
      </c>
      <c r="F37" s="60"/>
      <c r="G37" s="81">
        <f t="shared" si="2"/>
        <v>0</v>
      </c>
      <c r="H37" s="75"/>
      <c r="I37" s="81">
        <f t="shared" si="3"/>
        <v>0</v>
      </c>
    </row>
    <row r="38" spans="2:9" ht="18" x14ac:dyDescent="0.25">
      <c r="B38" s="76">
        <v>44215</v>
      </c>
      <c r="C38" s="94">
        <v>107</v>
      </c>
      <c r="D38" s="73"/>
      <c r="E38" s="74">
        <v>1</v>
      </c>
      <c r="F38" s="60"/>
      <c r="G38" s="81">
        <f t="shared" si="2"/>
        <v>0</v>
      </c>
      <c r="H38" s="75"/>
      <c r="I38" s="81">
        <f t="shared" si="3"/>
        <v>0</v>
      </c>
    </row>
    <row r="39" spans="2:9" ht="18" x14ac:dyDescent="0.25">
      <c r="B39" s="72">
        <v>44236</v>
      </c>
      <c r="C39" s="93">
        <v>15</v>
      </c>
      <c r="D39" s="73"/>
      <c r="E39" s="74">
        <v>1</v>
      </c>
      <c r="F39" s="60"/>
      <c r="G39" s="81">
        <f t="shared" si="2"/>
        <v>0</v>
      </c>
      <c r="H39" s="75"/>
      <c r="I39" s="81">
        <f t="shared" si="3"/>
        <v>0</v>
      </c>
    </row>
    <row r="40" spans="2:9" ht="18" x14ac:dyDescent="0.25">
      <c r="B40" s="76">
        <v>44273</v>
      </c>
      <c r="C40" s="93"/>
      <c r="D40" s="73"/>
      <c r="E40" s="74">
        <v>1</v>
      </c>
      <c r="F40" s="60"/>
      <c r="G40" s="81">
        <f t="shared" si="2"/>
        <v>0</v>
      </c>
      <c r="H40" s="75"/>
      <c r="I40" s="81">
        <f t="shared" si="3"/>
        <v>0</v>
      </c>
    </row>
    <row r="41" spans="2:9" ht="18" x14ac:dyDescent="0.25">
      <c r="B41" s="76"/>
      <c r="C41" s="94"/>
      <c r="D41" s="73"/>
      <c r="E41" s="74">
        <v>1</v>
      </c>
      <c r="F41" s="60"/>
      <c r="G41" s="57">
        <f t="shared" si="2"/>
        <v>0</v>
      </c>
      <c r="H41" s="75"/>
      <c r="I41" s="57">
        <f t="shared" si="3"/>
        <v>0</v>
      </c>
    </row>
    <row r="42" spans="2:9" ht="18" x14ac:dyDescent="0.25">
      <c r="B42" s="72"/>
      <c r="C42" s="94"/>
      <c r="D42" s="73"/>
      <c r="E42" s="74">
        <v>0</v>
      </c>
      <c r="F42" s="60"/>
      <c r="G42" s="57">
        <f t="shared" si="2"/>
        <v>0</v>
      </c>
      <c r="H42" s="75"/>
      <c r="I42" s="57">
        <f t="shared" si="3"/>
        <v>0</v>
      </c>
    </row>
    <row r="43" spans="2:9" ht="18" x14ac:dyDescent="0.25">
      <c r="B43" s="72"/>
      <c r="C43" s="94"/>
      <c r="D43" s="73"/>
      <c r="E43" s="74">
        <v>0</v>
      </c>
      <c r="F43" s="60"/>
      <c r="G43" s="57">
        <f t="shared" si="2"/>
        <v>0</v>
      </c>
      <c r="H43" s="75"/>
      <c r="I43" s="57">
        <f t="shared" si="3"/>
        <v>0</v>
      </c>
    </row>
    <row r="44" spans="2:9" ht="18" x14ac:dyDescent="0.25">
      <c r="B44" s="72"/>
      <c r="C44" s="94"/>
      <c r="D44" s="77"/>
      <c r="E44" s="74">
        <v>0</v>
      </c>
      <c r="F44" s="60"/>
      <c r="G44" s="57">
        <f t="shared" si="2"/>
        <v>0</v>
      </c>
      <c r="H44" s="75"/>
      <c r="I44" s="57">
        <f t="shared" si="3"/>
        <v>0</v>
      </c>
    </row>
    <row r="45" spans="2:9" ht="18" x14ac:dyDescent="0.25">
      <c r="B45" s="72"/>
      <c r="C45" s="94"/>
      <c r="D45" s="77"/>
      <c r="E45" s="74">
        <v>0</v>
      </c>
      <c r="F45" s="60"/>
      <c r="G45" s="57">
        <f t="shared" si="2"/>
        <v>0</v>
      </c>
      <c r="H45" s="75"/>
      <c r="I45" s="57">
        <f t="shared" si="3"/>
        <v>0</v>
      </c>
    </row>
    <row r="46" spans="2:9" ht="18" x14ac:dyDescent="0.25">
      <c r="B46" s="72"/>
      <c r="C46" s="94"/>
      <c r="D46" s="77"/>
      <c r="E46" s="74">
        <v>0</v>
      </c>
      <c r="F46" s="60"/>
      <c r="G46" s="57">
        <f t="shared" si="2"/>
        <v>0</v>
      </c>
      <c r="H46" s="75"/>
      <c r="I46" s="57">
        <f t="shared" si="3"/>
        <v>0</v>
      </c>
    </row>
    <row r="47" spans="2:9" ht="18" x14ac:dyDescent="0.25">
      <c r="B47" s="61"/>
      <c r="C47" s="82" t="s">
        <v>21</v>
      </c>
      <c r="D47" s="82"/>
      <c r="E47" s="82">
        <f>SUM(E35:E46)</f>
        <v>7</v>
      </c>
      <c r="F47" s="82"/>
      <c r="G47" s="82">
        <f>SUM(G35:G46)</f>
        <v>0</v>
      </c>
      <c r="H47" s="82"/>
      <c r="I47" s="82">
        <f>SUM(I35:I46)</f>
        <v>0</v>
      </c>
    </row>
    <row r="48" spans="2:9" ht="18" x14ac:dyDescent="0.25">
      <c r="B48" s="61"/>
      <c r="C48" s="60"/>
      <c r="D48" s="61"/>
      <c r="E48" s="61"/>
      <c r="F48" s="61"/>
      <c r="G48" s="61"/>
      <c r="H48" s="61"/>
      <c r="I48" s="61"/>
    </row>
    <row r="49" spans="2:9" ht="18" x14ac:dyDescent="0.25">
      <c r="B49" s="61"/>
      <c r="C49" s="60">
        <f>G47</f>
        <v>0</v>
      </c>
      <c r="D49" s="60" t="s">
        <v>22</v>
      </c>
      <c r="E49" s="60">
        <v>6</v>
      </c>
      <c r="F49" s="60"/>
      <c r="G49" s="61" t="s">
        <v>23</v>
      </c>
      <c r="H49" s="78"/>
    </row>
    <row r="50" spans="2:9" ht="18" x14ac:dyDescent="0.25">
      <c r="B50" s="61"/>
      <c r="C50" s="60">
        <f>I47</f>
        <v>0</v>
      </c>
      <c r="D50" s="60" t="s">
        <v>22</v>
      </c>
      <c r="E50" s="60">
        <v>6</v>
      </c>
      <c r="F50" s="60"/>
      <c r="G50" s="79" t="s">
        <v>24</v>
      </c>
      <c r="H50" s="78"/>
    </row>
    <row r="51" spans="2:9" ht="18" x14ac:dyDescent="0.25">
      <c r="B51" s="61"/>
      <c r="C51" s="60"/>
      <c r="D51" s="61"/>
      <c r="E51" s="61"/>
      <c r="F51" s="61"/>
      <c r="G51" s="61"/>
      <c r="H51" s="61"/>
      <c r="I51" s="61"/>
    </row>
    <row r="52" spans="2:9" ht="18.75" thickBot="1" x14ac:dyDescent="0.3">
      <c r="B52" s="44"/>
      <c r="C52" s="116" t="s">
        <v>29</v>
      </c>
      <c r="D52" s="116"/>
      <c r="E52" s="116"/>
      <c r="F52" s="116"/>
      <c r="G52" s="116"/>
      <c r="H52" s="116"/>
      <c r="I52" s="116"/>
    </row>
    <row r="53" spans="2:9" ht="18" x14ac:dyDescent="0.25">
      <c r="B53" s="61"/>
      <c r="C53" s="60"/>
      <c r="D53" s="61"/>
      <c r="E53" s="61"/>
      <c r="F53" s="61"/>
      <c r="G53" s="61"/>
      <c r="H53" s="61"/>
      <c r="I53" s="61"/>
    </row>
  </sheetData>
  <mergeCells count="2">
    <mergeCell ref="C24:I24"/>
    <mergeCell ref="C52:I52"/>
  </mergeCells>
  <phoneticPr fontId="1" type="noConversion"/>
  <conditionalFormatting sqref="G7:G18">
    <cfRule type="cellIs" priority="2" operator="between">
      <formula>1</formula>
      <formula>0</formula>
    </cfRule>
  </conditionalFormatting>
  <conditionalFormatting sqref="G35:G46">
    <cfRule type="cellIs" priority="1" operator="between">
      <formula>1</formula>
      <formula>0</formula>
    </cfRule>
  </conditionalFormatting>
  <pageMargins left="0.75" right="0.75" top="1" bottom="1" header="0.5" footer="0.5"/>
  <pageSetup scale="8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I53"/>
  <sheetViews>
    <sheetView topLeftCell="A22" workbookViewId="0">
      <selection activeCell="K35" sqref="K35"/>
    </sheetView>
  </sheetViews>
  <sheetFormatPr defaultRowHeight="12.75" x14ac:dyDescent="0.2"/>
  <cols>
    <col min="2" max="2" width="28.7109375" bestFit="1" customWidth="1"/>
    <col min="3" max="3" width="22.5703125" bestFit="1" customWidth="1"/>
    <col min="4" max="4" width="8.140625" bestFit="1" customWidth="1"/>
    <col min="6" max="6" width="3.85546875" customWidth="1"/>
    <col min="7" max="7" width="11.7109375" customWidth="1"/>
    <col min="9" max="9" width="20.5703125" customWidth="1"/>
  </cols>
  <sheetData>
    <row r="1" spans="2:9" ht="18" x14ac:dyDescent="0.25">
      <c r="B1" s="55"/>
      <c r="C1" s="56"/>
      <c r="D1" s="57"/>
      <c r="E1" s="58"/>
      <c r="F1" s="57"/>
      <c r="G1" s="58"/>
      <c r="H1" s="57"/>
      <c r="I1" s="58"/>
    </row>
    <row r="2" spans="2:9" ht="18" x14ac:dyDescent="0.25">
      <c r="B2" s="55"/>
      <c r="C2" s="56"/>
      <c r="D2" s="57"/>
      <c r="E2" s="58"/>
      <c r="F2" s="57"/>
      <c r="G2" s="58"/>
      <c r="H2" s="57"/>
      <c r="I2" s="58"/>
    </row>
    <row r="3" spans="2:9" ht="18" x14ac:dyDescent="0.25">
      <c r="B3" s="55"/>
      <c r="C3" s="56"/>
      <c r="D3" s="57"/>
      <c r="E3" s="58"/>
      <c r="F3" s="57"/>
      <c r="G3" s="58"/>
      <c r="H3" s="57"/>
      <c r="I3" s="58"/>
    </row>
    <row r="4" spans="2:9" ht="18" x14ac:dyDescent="0.25">
      <c r="B4" s="59" t="s">
        <v>41</v>
      </c>
      <c r="C4" s="60"/>
      <c r="D4" s="61"/>
      <c r="E4" s="59"/>
      <c r="F4" s="61"/>
      <c r="G4" s="62" t="s">
        <v>26</v>
      </c>
      <c r="H4" s="59"/>
      <c r="I4" s="63" t="s">
        <v>28</v>
      </c>
    </row>
    <row r="5" spans="2:9" ht="18.75" thickBot="1" x14ac:dyDescent="0.3">
      <c r="B5" s="64" t="s">
        <v>19</v>
      </c>
      <c r="C5" s="64" t="s">
        <v>27</v>
      </c>
      <c r="D5" s="65"/>
      <c r="E5" s="65" t="s">
        <v>20</v>
      </c>
      <c r="F5" s="65"/>
      <c r="G5" s="66">
        <v>2350</v>
      </c>
      <c r="H5" s="65"/>
      <c r="I5" s="67">
        <f>$G$5*1.4</f>
        <v>3290</v>
      </c>
    </row>
    <row r="6" spans="2:9" ht="18" x14ac:dyDescent="0.25">
      <c r="B6" s="68"/>
      <c r="C6" s="69"/>
      <c r="D6" s="70"/>
      <c r="E6" s="70"/>
      <c r="F6" s="70"/>
      <c r="G6" s="71"/>
      <c r="H6" s="70"/>
      <c r="I6" s="71"/>
    </row>
    <row r="7" spans="2:9" ht="18" x14ac:dyDescent="0.25">
      <c r="B7" s="76">
        <f>'1ST Qrtr SNC'!B38</f>
        <v>44215</v>
      </c>
      <c r="C7" s="93">
        <v>1091</v>
      </c>
      <c r="D7" s="73"/>
      <c r="E7" s="74">
        <v>1</v>
      </c>
      <c r="F7" s="60"/>
      <c r="G7" s="81">
        <f>IF(C7&gt;$G$5,1,0)</f>
        <v>0</v>
      </c>
      <c r="H7" s="75"/>
      <c r="I7" s="81">
        <f>IF(C7&gt;$I$5,1,0)</f>
        <v>0</v>
      </c>
    </row>
    <row r="8" spans="2:9" ht="18" x14ac:dyDescent="0.25">
      <c r="B8" s="76">
        <f>'1ST Qrtr SNC'!B39</f>
        <v>44236</v>
      </c>
      <c r="C8" s="93">
        <v>226</v>
      </c>
      <c r="D8" s="73"/>
      <c r="E8" s="74">
        <v>1</v>
      </c>
      <c r="F8" s="60"/>
      <c r="G8" s="81">
        <f t="shared" ref="G8:G18" si="0">IF(C8&gt;$G$5,1,0)</f>
        <v>0</v>
      </c>
      <c r="H8" s="75"/>
      <c r="I8" s="81">
        <f t="shared" ref="I8:I18" si="1">IF(C8&gt;$I$5,1,0)</f>
        <v>0</v>
      </c>
    </row>
    <row r="9" spans="2:9" ht="18" x14ac:dyDescent="0.25">
      <c r="B9" s="76">
        <f>'1ST Qrtr SNC'!B40</f>
        <v>44273</v>
      </c>
      <c r="C9" s="93">
        <v>2205</v>
      </c>
      <c r="D9" s="73"/>
      <c r="E9" s="74">
        <v>1</v>
      </c>
      <c r="F9" s="60"/>
      <c r="G9" s="81">
        <f t="shared" si="0"/>
        <v>0</v>
      </c>
      <c r="H9" s="75"/>
      <c r="I9" s="81">
        <f t="shared" si="1"/>
        <v>0</v>
      </c>
    </row>
    <row r="10" spans="2:9" ht="18" x14ac:dyDescent="0.25">
      <c r="B10" s="76">
        <v>44294</v>
      </c>
      <c r="C10" s="93">
        <v>3405</v>
      </c>
      <c r="D10" s="73"/>
      <c r="E10" s="74">
        <v>1</v>
      </c>
      <c r="F10" s="60"/>
      <c r="G10" s="80">
        <f t="shared" si="0"/>
        <v>1</v>
      </c>
      <c r="H10" s="75"/>
      <c r="I10" s="80">
        <f t="shared" si="1"/>
        <v>1</v>
      </c>
    </row>
    <row r="11" spans="2:9" ht="18" x14ac:dyDescent="0.25">
      <c r="B11" s="72">
        <v>44307</v>
      </c>
      <c r="C11" s="93">
        <v>219</v>
      </c>
      <c r="D11" s="73"/>
      <c r="E11" s="74">
        <v>1</v>
      </c>
      <c r="F11" s="60"/>
      <c r="G11" s="81">
        <f t="shared" si="0"/>
        <v>0</v>
      </c>
      <c r="H11" s="75"/>
      <c r="I11" s="81">
        <f t="shared" si="1"/>
        <v>0</v>
      </c>
    </row>
    <row r="12" spans="2:9" ht="18" x14ac:dyDescent="0.25">
      <c r="B12" s="72">
        <v>44308</v>
      </c>
      <c r="C12" s="93">
        <v>2006</v>
      </c>
      <c r="D12" s="73"/>
      <c r="E12" s="74">
        <v>1</v>
      </c>
      <c r="F12" s="60"/>
      <c r="G12" s="81">
        <f t="shared" si="0"/>
        <v>0</v>
      </c>
      <c r="H12" s="75"/>
      <c r="I12" s="81">
        <f t="shared" si="1"/>
        <v>0</v>
      </c>
    </row>
    <row r="13" spans="2:9" ht="18" x14ac:dyDescent="0.25">
      <c r="B13" s="76">
        <v>44327</v>
      </c>
      <c r="C13" s="93">
        <v>670</v>
      </c>
      <c r="D13" s="73"/>
      <c r="E13" s="74">
        <v>1</v>
      </c>
      <c r="F13" s="60"/>
      <c r="G13" s="81">
        <f t="shared" si="0"/>
        <v>0</v>
      </c>
      <c r="H13" s="75"/>
      <c r="I13" s="81">
        <f t="shared" si="1"/>
        <v>0</v>
      </c>
    </row>
    <row r="14" spans="2:9" ht="18" x14ac:dyDescent="0.25">
      <c r="B14" s="72">
        <v>44362</v>
      </c>
      <c r="C14" s="93">
        <v>1348</v>
      </c>
      <c r="D14" s="73"/>
      <c r="E14" s="74">
        <v>1</v>
      </c>
      <c r="F14" s="60"/>
      <c r="G14" s="81">
        <f t="shared" si="0"/>
        <v>0</v>
      </c>
      <c r="H14" s="75"/>
      <c r="I14" s="81">
        <f t="shared" si="1"/>
        <v>0</v>
      </c>
    </row>
    <row r="15" spans="2:9" ht="18" x14ac:dyDescent="0.25">
      <c r="B15" s="72"/>
      <c r="C15" s="93"/>
      <c r="D15" s="73"/>
      <c r="E15" s="74">
        <v>0</v>
      </c>
      <c r="F15" s="60"/>
      <c r="G15" s="57">
        <f t="shared" si="0"/>
        <v>0</v>
      </c>
      <c r="H15" s="75"/>
      <c r="I15" s="57">
        <f t="shared" si="1"/>
        <v>0</v>
      </c>
    </row>
    <row r="16" spans="2:9" ht="18" x14ac:dyDescent="0.25">
      <c r="B16" s="72"/>
      <c r="C16" s="93"/>
      <c r="D16" s="77"/>
      <c r="E16" s="74">
        <v>0</v>
      </c>
      <c r="F16" s="60"/>
      <c r="G16" s="57">
        <f t="shared" si="0"/>
        <v>0</v>
      </c>
      <c r="H16" s="75"/>
      <c r="I16" s="57">
        <f t="shared" si="1"/>
        <v>0</v>
      </c>
    </row>
    <row r="17" spans="2:9" ht="18" x14ac:dyDescent="0.25">
      <c r="B17" s="72"/>
      <c r="C17" s="93"/>
      <c r="D17" s="77"/>
      <c r="E17" s="74">
        <v>0</v>
      </c>
      <c r="F17" s="60"/>
      <c r="G17" s="57">
        <f t="shared" si="0"/>
        <v>0</v>
      </c>
      <c r="H17" s="75"/>
      <c r="I17" s="57">
        <f t="shared" si="1"/>
        <v>0</v>
      </c>
    </row>
    <row r="18" spans="2:9" ht="18" x14ac:dyDescent="0.25">
      <c r="B18" s="72"/>
      <c r="C18" s="93"/>
      <c r="D18" s="77"/>
      <c r="E18" s="74">
        <v>0</v>
      </c>
      <c r="F18" s="60"/>
      <c r="G18" s="57">
        <f t="shared" si="0"/>
        <v>0</v>
      </c>
      <c r="H18" s="75"/>
      <c r="I18" s="57">
        <f t="shared" si="1"/>
        <v>0</v>
      </c>
    </row>
    <row r="19" spans="2:9" ht="18" x14ac:dyDescent="0.25">
      <c r="B19" s="61"/>
      <c r="C19" s="82" t="s">
        <v>21</v>
      </c>
      <c r="D19" s="82"/>
      <c r="E19" s="82">
        <f>SUM(E7:E18)</f>
        <v>8</v>
      </c>
      <c r="F19" s="82"/>
      <c r="G19" s="82">
        <f>SUM(G7:G18)</f>
        <v>1</v>
      </c>
      <c r="H19" s="82"/>
      <c r="I19" s="82">
        <f>SUM(I7:I18)</f>
        <v>1</v>
      </c>
    </row>
    <row r="20" spans="2:9" ht="18" x14ac:dyDescent="0.25">
      <c r="B20" s="61"/>
      <c r="C20" s="60"/>
      <c r="D20" s="61"/>
      <c r="E20" s="61"/>
      <c r="F20" s="61"/>
      <c r="G20" s="61"/>
      <c r="H20" s="61"/>
      <c r="I20" s="61"/>
    </row>
    <row r="21" spans="2:9" ht="18" x14ac:dyDescent="0.25">
      <c r="C21" s="60">
        <f>G19</f>
        <v>1</v>
      </c>
      <c r="D21" s="60" t="s">
        <v>22</v>
      </c>
      <c r="E21" s="60">
        <f>E19</f>
        <v>8</v>
      </c>
      <c r="G21" s="61" t="s">
        <v>23</v>
      </c>
      <c r="H21" s="78"/>
    </row>
    <row r="22" spans="2:9" ht="18" x14ac:dyDescent="0.25">
      <c r="C22" s="60">
        <f>I19</f>
        <v>1</v>
      </c>
      <c r="D22" s="60" t="s">
        <v>22</v>
      </c>
      <c r="E22" s="60">
        <f>E19</f>
        <v>8</v>
      </c>
      <c r="G22" s="79" t="s">
        <v>24</v>
      </c>
      <c r="H22" s="78"/>
    </row>
    <row r="23" spans="2:9" ht="18" x14ac:dyDescent="0.25">
      <c r="B23" s="60"/>
      <c r="C23" s="61"/>
      <c r="D23" s="61"/>
      <c r="E23" s="61"/>
      <c r="F23" s="61"/>
      <c r="G23" s="61"/>
      <c r="H23" s="61"/>
    </row>
    <row r="24" spans="2:9" ht="18.75" thickBot="1" x14ac:dyDescent="0.3">
      <c r="B24" s="43"/>
      <c r="C24" s="116" t="s">
        <v>37</v>
      </c>
      <c r="D24" s="116"/>
      <c r="E24" s="116"/>
      <c r="F24" s="116"/>
      <c r="G24" s="116"/>
      <c r="H24" s="116"/>
      <c r="I24" s="83"/>
    </row>
    <row r="25" spans="2:9" ht="18" x14ac:dyDescent="0.25">
      <c r="B25" s="61"/>
      <c r="C25" s="60"/>
      <c r="D25" s="61"/>
      <c r="E25" s="61"/>
      <c r="F25" s="61"/>
      <c r="G25" s="61"/>
      <c r="H25" s="61"/>
      <c r="I25" s="61"/>
    </row>
    <row r="29" spans="2:9" ht="18" x14ac:dyDescent="0.25">
      <c r="B29" s="55"/>
      <c r="C29" s="56"/>
      <c r="D29" s="57"/>
      <c r="E29" s="58"/>
      <c r="F29" s="57"/>
      <c r="G29" s="58"/>
      <c r="H29" s="57"/>
      <c r="I29" s="58"/>
    </row>
    <row r="30" spans="2:9" ht="18" x14ac:dyDescent="0.25">
      <c r="B30" s="55"/>
      <c r="C30" s="56"/>
      <c r="D30" s="57"/>
      <c r="E30" s="58"/>
      <c r="F30" s="57"/>
      <c r="G30" s="58"/>
      <c r="H30" s="57"/>
      <c r="I30" s="58"/>
    </row>
    <row r="31" spans="2:9" ht="18" x14ac:dyDescent="0.25">
      <c r="B31" s="55"/>
      <c r="C31" s="56"/>
      <c r="D31" s="57"/>
      <c r="E31" s="58"/>
      <c r="F31" s="57"/>
      <c r="G31" s="58"/>
      <c r="H31" s="57"/>
      <c r="I31" s="58"/>
    </row>
    <row r="32" spans="2:9" ht="18" x14ac:dyDescent="0.25">
      <c r="B32" s="59" t="s">
        <v>41</v>
      </c>
      <c r="C32" s="60"/>
      <c r="D32" s="61"/>
      <c r="E32" s="59"/>
      <c r="F32" s="61"/>
      <c r="G32" s="62" t="s">
        <v>26</v>
      </c>
      <c r="H32" s="59"/>
      <c r="I32" s="63" t="s">
        <v>28</v>
      </c>
    </row>
    <row r="33" spans="2:9" ht="18.75" thickBot="1" x14ac:dyDescent="0.3">
      <c r="B33" s="64" t="s">
        <v>19</v>
      </c>
      <c r="C33" s="64" t="s">
        <v>27</v>
      </c>
      <c r="D33" s="65"/>
      <c r="E33" s="65" t="s">
        <v>20</v>
      </c>
      <c r="F33" s="65"/>
      <c r="G33" s="66">
        <v>2350</v>
      </c>
      <c r="H33" s="65"/>
      <c r="I33" s="67">
        <f>$G$5*1.4</f>
        <v>3290</v>
      </c>
    </row>
    <row r="34" spans="2:9" ht="18" x14ac:dyDescent="0.25">
      <c r="B34" s="68"/>
      <c r="C34" s="69"/>
      <c r="D34" s="70"/>
      <c r="E34" s="70"/>
      <c r="F34" s="70"/>
      <c r="G34" s="71"/>
      <c r="H34" s="70"/>
      <c r="I34" s="71"/>
    </row>
    <row r="35" spans="2:9" ht="18" x14ac:dyDescent="0.25">
      <c r="B35" s="76">
        <f>'1ST Qrtr SNC'!B38</f>
        <v>44215</v>
      </c>
      <c r="C35" s="94">
        <v>460</v>
      </c>
      <c r="D35" s="73"/>
      <c r="E35" s="74">
        <v>1</v>
      </c>
      <c r="F35" s="60"/>
      <c r="G35" s="81">
        <f>IF(C35&gt;$G$5,1,0)</f>
        <v>0</v>
      </c>
      <c r="H35" s="75"/>
      <c r="I35" s="81">
        <f>IF(C35&gt;$I$5,1,0)</f>
        <v>0</v>
      </c>
    </row>
    <row r="36" spans="2:9" ht="18" x14ac:dyDescent="0.25">
      <c r="B36" s="76">
        <f>'1ST Qrtr SNC'!B39</f>
        <v>44236</v>
      </c>
      <c r="C36" s="94">
        <v>71</v>
      </c>
      <c r="D36" s="73"/>
      <c r="E36" s="74">
        <v>1</v>
      </c>
      <c r="F36" s="60"/>
      <c r="G36" s="81">
        <f t="shared" ref="G36:G46" si="2">IF(C36&gt;$G$5,1,0)</f>
        <v>0</v>
      </c>
      <c r="H36" s="75"/>
      <c r="I36" s="81">
        <f t="shared" ref="I36:I46" si="3">IF(C36&gt;$I$5,1,0)</f>
        <v>0</v>
      </c>
    </row>
    <row r="37" spans="2:9" ht="18" x14ac:dyDescent="0.25">
      <c r="B37" s="76">
        <f>'1ST Qrtr SNC'!B40</f>
        <v>44273</v>
      </c>
      <c r="C37" s="94">
        <v>2622</v>
      </c>
      <c r="D37" s="73"/>
      <c r="E37" s="74">
        <v>1</v>
      </c>
      <c r="F37" s="60"/>
      <c r="G37" s="80">
        <f t="shared" si="2"/>
        <v>1</v>
      </c>
      <c r="H37" s="75"/>
      <c r="I37" s="81">
        <f t="shared" si="3"/>
        <v>0</v>
      </c>
    </row>
    <row r="38" spans="2:9" ht="18" x14ac:dyDescent="0.25">
      <c r="B38" s="76">
        <v>44294</v>
      </c>
      <c r="C38" s="93">
        <v>869</v>
      </c>
      <c r="D38" s="73"/>
      <c r="E38" s="74">
        <v>1</v>
      </c>
      <c r="F38" s="60"/>
      <c r="G38" s="81">
        <f t="shared" si="2"/>
        <v>0</v>
      </c>
      <c r="H38" s="75"/>
      <c r="I38" s="81">
        <f t="shared" si="3"/>
        <v>0</v>
      </c>
    </row>
    <row r="39" spans="2:9" ht="18" x14ac:dyDescent="0.25">
      <c r="B39" s="72">
        <v>44307</v>
      </c>
      <c r="C39" s="93">
        <v>231</v>
      </c>
      <c r="D39" s="73"/>
      <c r="E39" s="74">
        <v>1</v>
      </c>
      <c r="F39" s="60"/>
      <c r="G39" s="81">
        <f t="shared" si="2"/>
        <v>0</v>
      </c>
      <c r="H39" s="75"/>
      <c r="I39" s="81">
        <f t="shared" si="3"/>
        <v>0</v>
      </c>
    </row>
    <row r="40" spans="2:9" ht="18" x14ac:dyDescent="0.25">
      <c r="B40" s="72">
        <v>44308</v>
      </c>
      <c r="C40" s="93">
        <v>1942</v>
      </c>
      <c r="D40" s="73"/>
      <c r="E40" s="74">
        <v>1</v>
      </c>
      <c r="F40" s="60"/>
      <c r="G40" s="81">
        <f t="shared" si="2"/>
        <v>0</v>
      </c>
      <c r="H40" s="75"/>
      <c r="I40" s="81">
        <f t="shared" si="3"/>
        <v>0</v>
      </c>
    </row>
    <row r="41" spans="2:9" ht="18" x14ac:dyDescent="0.25">
      <c r="B41" s="76">
        <v>44327</v>
      </c>
      <c r="C41" s="93">
        <v>241</v>
      </c>
      <c r="D41" s="73"/>
      <c r="E41" s="74">
        <v>1</v>
      </c>
      <c r="F41" s="60"/>
      <c r="G41" s="81">
        <f t="shared" si="2"/>
        <v>0</v>
      </c>
      <c r="H41" s="75"/>
      <c r="I41" s="81">
        <f t="shared" si="3"/>
        <v>0</v>
      </c>
    </row>
    <row r="42" spans="2:9" ht="18" x14ac:dyDescent="0.25">
      <c r="B42" s="72">
        <v>44362</v>
      </c>
      <c r="C42" s="93">
        <v>357</v>
      </c>
      <c r="D42" s="73"/>
      <c r="E42" s="74">
        <v>1</v>
      </c>
      <c r="F42" s="60"/>
      <c r="G42" s="81">
        <f t="shared" si="2"/>
        <v>0</v>
      </c>
      <c r="H42" s="75"/>
      <c r="I42" s="81">
        <f t="shared" si="3"/>
        <v>0</v>
      </c>
    </row>
    <row r="43" spans="2:9" ht="18" x14ac:dyDescent="0.25">
      <c r="B43" s="72"/>
      <c r="C43" s="93"/>
      <c r="D43" s="73"/>
      <c r="E43" s="74">
        <v>0</v>
      </c>
      <c r="F43" s="60"/>
      <c r="G43" s="57">
        <f t="shared" si="2"/>
        <v>0</v>
      </c>
      <c r="H43" s="75"/>
      <c r="I43" s="57">
        <f t="shared" si="3"/>
        <v>0</v>
      </c>
    </row>
    <row r="44" spans="2:9" ht="18" x14ac:dyDescent="0.25">
      <c r="B44" s="72"/>
      <c r="C44" s="93"/>
      <c r="D44" s="77"/>
      <c r="E44" s="74">
        <v>0</v>
      </c>
      <c r="F44" s="60"/>
      <c r="G44" s="57">
        <f t="shared" si="2"/>
        <v>0</v>
      </c>
      <c r="H44" s="75"/>
      <c r="I44" s="57">
        <f t="shared" si="3"/>
        <v>0</v>
      </c>
    </row>
    <row r="45" spans="2:9" ht="18" x14ac:dyDescent="0.25">
      <c r="B45" s="72"/>
      <c r="C45" s="93"/>
      <c r="D45" s="77"/>
      <c r="E45" s="74">
        <v>0</v>
      </c>
      <c r="F45" s="60"/>
      <c r="G45" s="57">
        <f t="shared" si="2"/>
        <v>0</v>
      </c>
      <c r="H45" s="75"/>
      <c r="I45" s="57">
        <f t="shared" si="3"/>
        <v>0</v>
      </c>
    </row>
    <row r="46" spans="2:9" ht="18" x14ac:dyDescent="0.25">
      <c r="B46" s="72"/>
      <c r="C46" s="93"/>
      <c r="D46" s="77"/>
      <c r="E46" s="74">
        <v>0</v>
      </c>
      <c r="F46" s="60"/>
      <c r="G46" s="57">
        <f t="shared" si="2"/>
        <v>0</v>
      </c>
      <c r="H46" s="75"/>
      <c r="I46" s="57">
        <f t="shared" si="3"/>
        <v>0</v>
      </c>
    </row>
    <row r="47" spans="2:9" ht="18" x14ac:dyDescent="0.25">
      <c r="B47" s="61"/>
      <c r="C47" s="82" t="s">
        <v>21</v>
      </c>
      <c r="D47" s="82"/>
      <c r="E47" s="82">
        <f>SUM(E35:E46)</f>
        <v>8</v>
      </c>
      <c r="F47" s="82"/>
      <c r="G47" s="82">
        <f>SUM(G35:G46)</f>
        <v>1</v>
      </c>
      <c r="H47" s="82"/>
      <c r="I47" s="82">
        <f>SUM(I35:I46)</f>
        <v>0</v>
      </c>
    </row>
    <row r="48" spans="2:9" ht="18" x14ac:dyDescent="0.25">
      <c r="B48" s="61"/>
      <c r="C48" s="60"/>
      <c r="D48" s="61"/>
      <c r="E48" s="61"/>
      <c r="F48" s="61"/>
      <c r="G48" s="61"/>
      <c r="H48" s="61"/>
      <c r="I48" s="61"/>
    </row>
    <row r="49" spans="2:9" ht="18" x14ac:dyDescent="0.25">
      <c r="C49" s="60">
        <f>G47</f>
        <v>1</v>
      </c>
      <c r="D49" s="60" t="s">
        <v>22</v>
      </c>
      <c r="E49" s="60">
        <f>E47</f>
        <v>8</v>
      </c>
      <c r="G49" s="61" t="s">
        <v>23</v>
      </c>
      <c r="H49" s="78"/>
    </row>
    <row r="50" spans="2:9" ht="18" x14ac:dyDescent="0.25">
      <c r="C50" s="60">
        <f>I47</f>
        <v>0</v>
      </c>
      <c r="D50" s="60" t="s">
        <v>22</v>
      </c>
      <c r="E50" s="60">
        <f>E47</f>
        <v>8</v>
      </c>
      <c r="G50" s="79" t="s">
        <v>24</v>
      </c>
      <c r="H50" s="78"/>
    </row>
    <row r="51" spans="2:9" ht="18" x14ac:dyDescent="0.25">
      <c r="B51" s="60"/>
      <c r="C51" s="61"/>
      <c r="D51" s="61"/>
      <c r="E51" s="61"/>
      <c r="F51" s="61"/>
      <c r="G51" s="61"/>
      <c r="H51" s="61"/>
    </row>
    <row r="52" spans="2:9" ht="18.75" thickBot="1" x14ac:dyDescent="0.3">
      <c r="B52" s="92"/>
      <c r="C52" s="116" t="s">
        <v>30</v>
      </c>
      <c r="D52" s="116"/>
      <c r="E52" s="116"/>
      <c r="F52" s="116"/>
      <c r="G52" s="116"/>
      <c r="H52" s="116"/>
      <c r="I52" s="83"/>
    </row>
    <row r="53" spans="2:9" ht="18" x14ac:dyDescent="0.25">
      <c r="B53" s="61"/>
      <c r="C53" s="60"/>
      <c r="D53" s="61"/>
      <c r="E53" s="61"/>
      <c r="F53" s="61"/>
      <c r="G53" s="61"/>
      <c r="H53" s="61"/>
      <c r="I53" s="61"/>
    </row>
  </sheetData>
  <mergeCells count="2">
    <mergeCell ref="C24:H24"/>
    <mergeCell ref="C52:H52"/>
  </mergeCells>
  <conditionalFormatting sqref="G7:G18">
    <cfRule type="cellIs" priority="2" operator="between">
      <formula>1</formula>
      <formula>0</formula>
    </cfRule>
  </conditionalFormatting>
  <conditionalFormatting sqref="G35:G46">
    <cfRule type="cellIs" priority="1" operator="between">
      <formula>1</formula>
      <formula>0</formula>
    </cfRule>
  </conditionalFormatting>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I52"/>
  <sheetViews>
    <sheetView topLeftCell="A25" workbookViewId="0">
      <selection activeCell="J2" sqref="J2"/>
    </sheetView>
  </sheetViews>
  <sheetFormatPr defaultRowHeight="12.75" x14ac:dyDescent="0.2"/>
  <cols>
    <col min="2" max="2" width="29.28515625" bestFit="1" customWidth="1"/>
    <col min="3" max="3" width="22.5703125" bestFit="1" customWidth="1"/>
    <col min="4" max="4" width="8.5703125" customWidth="1"/>
    <col min="6" max="6" width="4.85546875" customWidth="1"/>
    <col min="7" max="7" width="11.7109375" customWidth="1"/>
    <col min="8" max="8" width="5.140625" customWidth="1"/>
    <col min="9" max="9" width="20.5703125" customWidth="1"/>
  </cols>
  <sheetData>
    <row r="1" spans="2:9" ht="18" x14ac:dyDescent="0.25">
      <c r="B1" s="55"/>
      <c r="C1" s="56"/>
      <c r="D1" s="57"/>
      <c r="E1" s="58"/>
      <c r="F1" s="57"/>
      <c r="G1" s="58"/>
      <c r="H1" s="57"/>
      <c r="I1" s="58"/>
    </row>
    <row r="2" spans="2:9" ht="18" x14ac:dyDescent="0.25">
      <c r="B2" s="55"/>
      <c r="C2" s="56"/>
      <c r="D2" s="57"/>
      <c r="E2" s="58"/>
      <c r="F2" s="57"/>
      <c r="G2" s="58"/>
      <c r="H2" s="57"/>
      <c r="I2" s="58"/>
    </row>
    <row r="3" spans="2:9" ht="18" x14ac:dyDescent="0.25">
      <c r="B3" s="55"/>
      <c r="C3" s="56"/>
      <c r="D3" s="57"/>
      <c r="E3" s="58"/>
      <c r="F3" s="57"/>
      <c r="G3" s="58"/>
      <c r="H3" s="57"/>
      <c r="I3" s="58"/>
    </row>
    <row r="4" spans="2:9" ht="18" x14ac:dyDescent="0.25">
      <c r="B4" s="59" t="s">
        <v>42</v>
      </c>
      <c r="C4" s="60"/>
      <c r="D4" s="61"/>
      <c r="E4" s="59"/>
      <c r="F4" s="61"/>
      <c r="G4" s="62" t="s">
        <v>26</v>
      </c>
      <c r="H4" s="59"/>
      <c r="I4" s="63" t="s">
        <v>28</v>
      </c>
    </row>
    <row r="5" spans="2:9" ht="18.75" thickBot="1" x14ac:dyDescent="0.3">
      <c r="B5" s="64" t="s">
        <v>19</v>
      </c>
      <c r="C5" s="64" t="s">
        <v>27</v>
      </c>
      <c r="D5" s="65"/>
      <c r="E5" s="65" t="s">
        <v>20</v>
      </c>
      <c r="F5" s="65"/>
      <c r="G5" s="66">
        <v>2350</v>
      </c>
      <c r="H5" s="65"/>
      <c r="I5" s="67">
        <f>$G$5*1.4</f>
        <v>3290</v>
      </c>
    </row>
    <row r="6" spans="2:9" ht="18" x14ac:dyDescent="0.25">
      <c r="B6" s="68"/>
      <c r="C6" s="69"/>
      <c r="D6" s="70"/>
      <c r="E6" s="70"/>
      <c r="F6" s="70"/>
      <c r="G6" s="71"/>
      <c r="H6" s="70"/>
      <c r="I6" s="71"/>
    </row>
    <row r="7" spans="2:9" ht="18" x14ac:dyDescent="0.25">
      <c r="B7" s="76">
        <f>'2nd Qrtr SNC'!B10</f>
        <v>44294</v>
      </c>
      <c r="C7" s="93">
        <f>'2nd Qrtr SNC'!C10</f>
        <v>3405</v>
      </c>
      <c r="D7" s="73"/>
      <c r="E7" s="74">
        <v>1</v>
      </c>
      <c r="F7" s="60"/>
      <c r="G7" s="81">
        <f>IF(C7&gt;$G$5,1,0)</f>
        <v>1</v>
      </c>
      <c r="H7" s="75"/>
      <c r="I7" s="81">
        <f>IF(C7&gt;$I$5,1,0)</f>
        <v>1</v>
      </c>
    </row>
    <row r="8" spans="2:9" ht="18" x14ac:dyDescent="0.25">
      <c r="B8" s="76">
        <f>'2nd Qrtr SNC'!B11</f>
        <v>44307</v>
      </c>
      <c r="C8" s="93">
        <f>'2nd Qrtr SNC'!C11</f>
        <v>219</v>
      </c>
      <c r="D8" s="73"/>
      <c r="E8" s="74">
        <v>1</v>
      </c>
      <c r="F8" s="60"/>
      <c r="G8" s="81">
        <f>IF(C8&gt;$G$5,1,0)</f>
        <v>0</v>
      </c>
      <c r="H8" s="75"/>
      <c r="I8" s="81">
        <f t="shared" ref="I8:I18" si="0">IF(C8&gt;$I$5,1,0)</f>
        <v>0</v>
      </c>
    </row>
    <row r="9" spans="2:9" ht="18" x14ac:dyDescent="0.25">
      <c r="B9" s="76">
        <f>'2nd Qrtr SNC'!B12</f>
        <v>44308</v>
      </c>
      <c r="C9" s="93">
        <f>'2nd Qrtr SNC'!C12</f>
        <v>2006</v>
      </c>
      <c r="D9" s="73"/>
      <c r="E9" s="74">
        <v>1</v>
      </c>
      <c r="F9" s="60"/>
      <c r="G9" s="81">
        <f t="shared" ref="G9:G18" si="1">IF(C9&gt;$G$5,1,0)</f>
        <v>0</v>
      </c>
      <c r="H9" s="75"/>
      <c r="I9" s="81">
        <f t="shared" si="0"/>
        <v>0</v>
      </c>
    </row>
    <row r="10" spans="2:9" ht="18" x14ac:dyDescent="0.25">
      <c r="B10" s="102">
        <f>'2nd Qrtr SNC'!B13</f>
        <v>44327</v>
      </c>
      <c r="C10" s="93">
        <f>'2nd Qrtr SNC'!C13</f>
        <v>670</v>
      </c>
      <c r="D10" s="73"/>
      <c r="E10" s="74">
        <v>1</v>
      </c>
      <c r="F10" s="60"/>
      <c r="G10" s="81">
        <f t="shared" si="1"/>
        <v>0</v>
      </c>
      <c r="H10" s="75"/>
      <c r="I10" s="81">
        <f t="shared" si="0"/>
        <v>0</v>
      </c>
    </row>
    <row r="11" spans="2:9" ht="18" x14ac:dyDescent="0.25">
      <c r="B11" s="102">
        <f>'2nd Qrtr SNC'!B14</f>
        <v>44362</v>
      </c>
      <c r="C11" s="93">
        <f>'2nd Qrtr SNC'!C14</f>
        <v>1348</v>
      </c>
      <c r="D11" s="73"/>
      <c r="E11" s="74">
        <v>1</v>
      </c>
      <c r="F11" s="60"/>
      <c r="G11" s="81">
        <v>0</v>
      </c>
      <c r="H11" s="75"/>
      <c r="I11" s="81">
        <f t="shared" si="0"/>
        <v>0</v>
      </c>
    </row>
    <row r="12" spans="2:9" ht="18" x14ac:dyDescent="0.25">
      <c r="B12" s="76">
        <v>44385</v>
      </c>
      <c r="C12" s="93">
        <v>1449</v>
      </c>
      <c r="D12" s="73"/>
      <c r="E12" s="74">
        <v>1</v>
      </c>
      <c r="F12" s="60"/>
      <c r="G12" s="81">
        <v>0</v>
      </c>
      <c r="H12" s="75"/>
      <c r="I12" s="81">
        <f t="shared" si="0"/>
        <v>0</v>
      </c>
    </row>
    <row r="13" spans="2:9" ht="18" x14ac:dyDescent="0.25">
      <c r="B13" s="72">
        <v>44418</v>
      </c>
      <c r="C13" s="93"/>
      <c r="D13" s="73"/>
      <c r="E13" s="74">
        <v>1</v>
      </c>
      <c r="F13" s="60"/>
      <c r="G13" s="81">
        <f t="shared" si="1"/>
        <v>0</v>
      </c>
      <c r="H13" s="75"/>
      <c r="I13" s="81">
        <f>IF(C13&gt;$I$5,1,0)</f>
        <v>0</v>
      </c>
    </row>
    <row r="14" spans="2:9" ht="18" x14ac:dyDescent="0.25">
      <c r="B14" s="72" t="s">
        <v>44</v>
      </c>
      <c r="C14" s="93"/>
      <c r="D14" s="73"/>
      <c r="E14" s="74">
        <v>1</v>
      </c>
      <c r="F14" s="60"/>
      <c r="G14" s="81">
        <f t="shared" si="1"/>
        <v>0</v>
      </c>
      <c r="H14" s="75"/>
      <c r="I14" s="81">
        <f t="shared" si="0"/>
        <v>0</v>
      </c>
    </row>
    <row r="15" spans="2:9" ht="18" x14ac:dyDescent="0.25">
      <c r="B15" s="72"/>
      <c r="C15" s="93"/>
      <c r="D15" s="73"/>
      <c r="E15" s="74">
        <v>0</v>
      </c>
      <c r="F15" s="60"/>
      <c r="G15" s="57">
        <f t="shared" si="1"/>
        <v>0</v>
      </c>
      <c r="H15" s="75"/>
      <c r="I15" s="57">
        <f t="shared" si="0"/>
        <v>0</v>
      </c>
    </row>
    <row r="16" spans="2:9" ht="18" x14ac:dyDescent="0.25">
      <c r="B16" s="72"/>
      <c r="C16" s="93"/>
      <c r="D16" s="77"/>
      <c r="E16" s="74">
        <v>0</v>
      </c>
      <c r="F16" s="60"/>
      <c r="G16" s="57">
        <f t="shared" si="1"/>
        <v>0</v>
      </c>
      <c r="H16" s="75"/>
      <c r="I16" s="57">
        <f t="shared" si="0"/>
        <v>0</v>
      </c>
    </row>
    <row r="17" spans="2:9" ht="18" x14ac:dyDescent="0.25">
      <c r="B17" s="72"/>
      <c r="C17" s="93"/>
      <c r="D17" s="77"/>
      <c r="E17" s="74">
        <v>0</v>
      </c>
      <c r="F17" s="60"/>
      <c r="G17" s="57">
        <f t="shared" si="1"/>
        <v>0</v>
      </c>
      <c r="H17" s="75"/>
      <c r="I17" s="57">
        <f t="shared" si="0"/>
        <v>0</v>
      </c>
    </row>
    <row r="18" spans="2:9" ht="18" x14ac:dyDescent="0.25">
      <c r="B18" s="72"/>
      <c r="C18" s="93"/>
      <c r="D18" s="77"/>
      <c r="E18" s="74">
        <v>0</v>
      </c>
      <c r="F18" s="60"/>
      <c r="G18" s="57">
        <f t="shared" si="1"/>
        <v>0</v>
      </c>
      <c r="H18" s="75"/>
      <c r="I18" s="57">
        <f t="shared" si="0"/>
        <v>0</v>
      </c>
    </row>
    <row r="19" spans="2:9" ht="18" x14ac:dyDescent="0.25">
      <c r="B19" s="61"/>
      <c r="C19" s="82" t="s">
        <v>21</v>
      </c>
      <c r="D19" s="82"/>
      <c r="E19" s="82">
        <f>SUM(E7:E18)</f>
        <v>8</v>
      </c>
      <c r="F19" s="82"/>
      <c r="G19" s="82">
        <f>SUM(G7:G18)</f>
        <v>1</v>
      </c>
      <c r="H19" s="82"/>
      <c r="I19" s="82">
        <f>SUM(I7:I18)</f>
        <v>1</v>
      </c>
    </row>
    <row r="20" spans="2:9" ht="18" x14ac:dyDescent="0.25">
      <c r="B20" s="61"/>
      <c r="C20" s="60"/>
      <c r="D20" s="61"/>
      <c r="E20" s="61"/>
      <c r="F20" s="61"/>
      <c r="G20" s="61"/>
      <c r="H20" s="61"/>
      <c r="I20" s="61"/>
    </row>
    <row r="21" spans="2:9" ht="18" x14ac:dyDescent="0.25">
      <c r="B21" s="61"/>
      <c r="C21" s="60">
        <f>G19</f>
        <v>1</v>
      </c>
      <c r="D21" s="60" t="s">
        <v>22</v>
      </c>
      <c r="E21" s="60">
        <f>E19</f>
        <v>8</v>
      </c>
      <c r="F21" s="60"/>
      <c r="G21" s="61" t="s">
        <v>23</v>
      </c>
      <c r="H21" s="78"/>
    </row>
    <row r="22" spans="2:9" ht="18" x14ac:dyDescent="0.25">
      <c r="B22" s="61"/>
      <c r="C22" s="60">
        <f>I19</f>
        <v>1</v>
      </c>
      <c r="D22" s="60" t="s">
        <v>22</v>
      </c>
      <c r="E22" s="60">
        <f>E19</f>
        <v>8</v>
      </c>
      <c r="F22" s="60"/>
      <c r="G22" s="79" t="s">
        <v>24</v>
      </c>
      <c r="H22" s="78"/>
    </row>
    <row r="23" spans="2:9" ht="18" x14ac:dyDescent="0.25">
      <c r="B23" s="61"/>
      <c r="C23" s="60"/>
      <c r="D23" s="61"/>
      <c r="E23" s="61"/>
      <c r="F23" s="61"/>
      <c r="G23" s="61"/>
      <c r="H23" s="61"/>
      <c r="I23" s="61"/>
    </row>
    <row r="24" spans="2:9" ht="18.75" thickBot="1" x14ac:dyDescent="0.3">
      <c r="B24" s="44"/>
      <c r="C24" s="116" t="s">
        <v>30</v>
      </c>
      <c r="D24" s="116"/>
      <c r="E24" s="116"/>
      <c r="F24" s="116"/>
      <c r="G24" s="116"/>
      <c r="H24" s="116"/>
      <c r="I24" s="116"/>
    </row>
    <row r="25" spans="2:9" ht="18" x14ac:dyDescent="0.25">
      <c r="B25" s="61"/>
      <c r="C25" s="60"/>
      <c r="D25" s="61"/>
      <c r="E25" s="61"/>
      <c r="F25" s="61"/>
      <c r="G25" s="61"/>
      <c r="H25" s="61"/>
      <c r="I25" s="61"/>
    </row>
    <row r="29" spans="2:9" ht="18" x14ac:dyDescent="0.25">
      <c r="B29" s="55"/>
      <c r="C29" s="56"/>
      <c r="D29" s="57"/>
      <c r="E29" s="58"/>
      <c r="F29" s="57"/>
      <c r="G29" s="58"/>
      <c r="H29" s="57"/>
      <c r="I29" s="58"/>
    </row>
    <row r="30" spans="2:9" ht="18" x14ac:dyDescent="0.25">
      <c r="B30" s="55"/>
      <c r="C30" s="56"/>
      <c r="D30" s="57"/>
      <c r="E30" s="58"/>
      <c r="F30" s="57"/>
      <c r="G30" s="58"/>
      <c r="H30" s="57"/>
      <c r="I30" s="58"/>
    </row>
    <row r="31" spans="2:9" ht="18" x14ac:dyDescent="0.25">
      <c r="B31" s="55"/>
      <c r="C31" s="56"/>
      <c r="D31" s="57"/>
      <c r="E31" s="58"/>
      <c r="F31" s="57"/>
      <c r="G31" s="58"/>
      <c r="H31" s="57"/>
      <c r="I31" s="58"/>
    </row>
    <row r="32" spans="2:9" ht="18" x14ac:dyDescent="0.25">
      <c r="B32" s="59" t="s">
        <v>42</v>
      </c>
      <c r="C32" s="60"/>
      <c r="D32" s="61"/>
      <c r="E32" s="59"/>
      <c r="F32" s="61"/>
      <c r="G32" s="62" t="s">
        <v>26</v>
      </c>
      <c r="H32" s="59"/>
      <c r="I32" s="63" t="s">
        <v>25</v>
      </c>
    </row>
    <row r="33" spans="2:9" ht="18.75" thickBot="1" x14ac:dyDescent="0.3">
      <c r="B33" s="64" t="s">
        <v>19</v>
      </c>
      <c r="C33" s="64" t="s">
        <v>27</v>
      </c>
      <c r="D33" s="65"/>
      <c r="E33" s="65" t="s">
        <v>20</v>
      </c>
      <c r="F33" s="65"/>
      <c r="G33" s="66">
        <v>2350</v>
      </c>
      <c r="H33" s="65"/>
      <c r="I33" s="67">
        <f>$G$5*1.4</f>
        <v>3290</v>
      </c>
    </row>
    <row r="34" spans="2:9" ht="18" x14ac:dyDescent="0.25">
      <c r="B34" s="68"/>
      <c r="C34" s="69"/>
      <c r="D34" s="70"/>
      <c r="E34" s="70"/>
      <c r="F34" s="70"/>
      <c r="G34" s="71"/>
      <c r="H34" s="70"/>
      <c r="I34" s="71"/>
    </row>
    <row r="35" spans="2:9" ht="18" x14ac:dyDescent="0.25">
      <c r="B35" s="76">
        <f>'2nd Qrtr SNC'!B38</f>
        <v>44294</v>
      </c>
      <c r="C35" s="93">
        <f>'2nd Qrtr SNC'!C38</f>
        <v>869</v>
      </c>
      <c r="D35" s="73"/>
      <c r="E35" s="74">
        <v>1</v>
      </c>
      <c r="F35" s="60"/>
      <c r="G35" s="81">
        <f>IF(C35&gt;$G$5,1,0)</f>
        <v>0</v>
      </c>
      <c r="H35" s="75"/>
      <c r="I35" s="81">
        <f>IF(C35&gt;$I$5,1,0)</f>
        <v>0</v>
      </c>
    </row>
    <row r="36" spans="2:9" ht="18" x14ac:dyDescent="0.25">
      <c r="B36" s="76">
        <f>'2nd Qrtr SNC'!B39</f>
        <v>44307</v>
      </c>
      <c r="C36" s="93">
        <f>'2nd Qrtr SNC'!C39</f>
        <v>231</v>
      </c>
      <c r="D36" s="73"/>
      <c r="E36" s="74">
        <v>1</v>
      </c>
      <c r="F36" s="60"/>
      <c r="G36" s="81">
        <f t="shared" ref="G36:G46" si="2">IF(C36&gt;$G$5,1,0)</f>
        <v>0</v>
      </c>
      <c r="H36" s="75"/>
      <c r="I36" s="81">
        <f t="shared" ref="I36:I46" si="3">IF(C36&gt;$I$5,1,0)</f>
        <v>0</v>
      </c>
    </row>
    <row r="37" spans="2:9" ht="18" x14ac:dyDescent="0.25">
      <c r="B37" s="76">
        <f>'2nd Qrtr SNC'!B40</f>
        <v>44308</v>
      </c>
      <c r="C37" s="93">
        <f>'2nd Qrtr SNC'!C40</f>
        <v>1942</v>
      </c>
      <c r="D37" s="73"/>
      <c r="E37" s="74">
        <v>1</v>
      </c>
      <c r="F37" s="60"/>
      <c r="G37" s="81">
        <f t="shared" si="2"/>
        <v>0</v>
      </c>
      <c r="H37" s="75"/>
      <c r="I37" s="81">
        <f t="shared" si="3"/>
        <v>0</v>
      </c>
    </row>
    <row r="38" spans="2:9" ht="18" x14ac:dyDescent="0.25">
      <c r="B38" s="76">
        <f>'2nd Qrtr SNC'!B41</f>
        <v>44327</v>
      </c>
      <c r="C38" s="93">
        <f>'2nd Qrtr SNC'!C41</f>
        <v>241</v>
      </c>
      <c r="D38" s="73"/>
      <c r="E38" s="74">
        <v>1</v>
      </c>
      <c r="F38" s="60"/>
      <c r="G38" s="81">
        <f t="shared" si="2"/>
        <v>0</v>
      </c>
      <c r="H38" s="75"/>
      <c r="I38" s="81">
        <f t="shared" si="3"/>
        <v>0</v>
      </c>
    </row>
    <row r="39" spans="2:9" ht="18" x14ac:dyDescent="0.25">
      <c r="B39" s="76">
        <f>'2nd Qrtr SNC'!B42</f>
        <v>44362</v>
      </c>
      <c r="C39" s="93">
        <f>'2nd Qrtr SNC'!C42</f>
        <v>357</v>
      </c>
      <c r="D39" s="73"/>
      <c r="E39" s="74">
        <v>1</v>
      </c>
      <c r="F39" s="60"/>
      <c r="G39" s="81">
        <f t="shared" si="2"/>
        <v>0</v>
      </c>
      <c r="H39" s="75"/>
      <c r="I39" s="81">
        <f t="shared" si="3"/>
        <v>0</v>
      </c>
    </row>
    <row r="40" spans="2:9" ht="18" x14ac:dyDescent="0.25">
      <c r="B40" s="76">
        <v>44385</v>
      </c>
      <c r="C40" s="93">
        <v>381</v>
      </c>
      <c r="D40" s="73"/>
      <c r="E40" s="74">
        <v>1</v>
      </c>
      <c r="F40" s="60"/>
      <c r="G40" s="81">
        <f t="shared" si="2"/>
        <v>0</v>
      </c>
      <c r="H40" s="75"/>
      <c r="I40" s="81">
        <f t="shared" si="3"/>
        <v>0</v>
      </c>
    </row>
    <row r="41" spans="2:9" ht="18" x14ac:dyDescent="0.25">
      <c r="B41" s="72">
        <v>44418</v>
      </c>
      <c r="C41" s="93"/>
      <c r="D41" s="73"/>
      <c r="E41" s="74">
        <v>1</v>
      </c>
      <c r="F41" s="60"/>
      <c r="G41" s="81">
        <f t="shared" si="2"/>
        <v>0</v>
      </c>
      <c r="H41" s="75"/>
      <c r="I41" s="81">
        <f t="shared" si="3"/>
        <v>0</v>
      </c>
    </row>
    <row r="42" spans="2:9" ht="18" x14ac:dyDescent="0.25">
      <c r="B42" s="72" t="s">
        <v>44</v>
      </c>
      <c r="C42" s="93"/>
      <c r="D42" s="73"/>
      <c r="E42" s="74">
        <v>1</v>
      </c>
      <c r="F42" s="60"/>
      <c r="G42" s="57">
        <f t="shared" si="2"/>
        <v>0</v>
      </c>
      <c r="H42" s="75"/>
      <c r="I42" s="57">
        <f t="shared" si="3"/>
        <v>0</v>
      </c>
    </row>
    <row r="43" spans="2:9" ht="18" x14ac:dyDescent="0.25">
      <c r="B43" s="72"/>
      <c r="C43" s="93"/>
      <c r="D43" s="73"/>
      <c r="E43" s="74">
        <v>0</v>
      </c>
      <c r="F43" s="60"/>
      <c r="G43" s="57">
        <f t="shared" si="2"/>
        <v>0</v>
      </c>
      <c r="H43" s="75"/>
      <c r="I43" s="57">
        <f t="shared" si="3"/>
        <v>0</v>
      </c>
    </row>
    <row r="44" spans="2:9" ht="18" x14ac:dyDescent="0.25">
      <c r="B44" s="72"/>
      <c r="C44" s="93"/>
      <c r="D44" s="77"/>
      <c r="E44" s="74">
        <v>0</v>
      </c>
      <c r="F44" s="60"/>
      <c r="G44" s="57">
        <f t="shared" si="2"/>
        <v>0</v>
      </c>
      <c r="H44" s="75"/>
      <c r="I44" s="57">
        <f t="shared" si="3"/>
        <v>0</v>
      </c>
    </row>
    <row r="45" spans="2:9" ht="18" x14ac:dyDescent="0.25">
      <c r="B45" s="72"/>
      <c r="C45" s="93"/>
      <c r="D45" s="77"/>
      <c r="E45" s="74">
        <v>0</v>
      </c>
      <c r="F45" s="60"/>
      <c r="G45" s="57">
        <f t="shared" si="2"/>
        <v>0</v>
      </c>
      <c r="H45" s="75"/>
      <c r="I45" s="57">
        <f t="shared" si="3"/>
        <v>0</v>
      </c>
    </row>
    <row r="46" spans="2:9" ht="18" x14ac:dyDescent="0.25">
      <c r="B46" s="72"/>
      <c r="C46" s="93"/>
      <c r="D46" s="77"/>
      <c r="E46" s="74">
        <v>0</v>
      </c>
      <c r="F46" s="60"/>
      <c r="G46" s="57">
        <f t="shared" si="2"/>
        <v>0</v>
      </c>
      <c r="H46" s="75"/>
      <c r="I46" s="57">
        <f t="shared" si="3"/>
        <v>0</v>
      </c>
    </row>
    <row r="47" spans="2:9" ht="18" x14ac:dyDescent="0.25">
      <c r="B47" s="61"/>
      <c r="C47" s="82" t="s">
        <v>21</v>
      </c>
      <c r="D47" s="82"/>
      <c r="E47" s="82">
        <f>SUM(E35:E46)</f>
        <v>8</v>
      </c>
      <c r="F47" s="82"/>
      <c r="G47" s="82">
        <f>SUM(G35:G46)</f>
        <v>0</v>
      </c>
      <c r="H47" s="82"/>
      <c r="I47" s="82">
        <f>SUM(I35:I46)</f>
        <v>0</v>
      </c>
    </row>
    <row r="48" spans="2:9" ht="18" x14ac:dyDescent="0.25">
      <c r="B48" s="61"/>
      <c r="C48" s="60"/>
      <c r="D48" s="61"/>
      <c r="E48" s="61"/>
      <c r="F48" s="61"/>
      <c r="G48" s="61"/>
      <c r="H48" s="61"/>
      <c r="I48" s="61"/>
    </row>
    <row r="49" spans="2:9" ht="18" x14ac:dyDescent="0.25">
      <c r="B49" s="61"/>
      <c r="C49" s="60">
        <f>G47</f>
        <v>0</v>
      </c>
      <c r="D49" s="60" t="s">
        <v>22</v>
      </c>
      <c r="E49" s="60">
        <f>E47</f>
        <v>8</v>
      </c>
      <c r="F49" s="60"/>
      <c r="G49" s="61" t="s">
        <v>23</v>
      </c>
      <c r="H49" s="78"/>
    </row>
    <row r="50" spans="2:9" ht="18" x14ac:dyDescent="0.25">
      <c r="B50" s="61"/>
      <c r="C50" s="60">
        <f>I47</f>
        <v>0</v>
      </c>
      <c r="D50" s="60" t="s">
        <v>22</v>
      </c>
      <c r="E50" s="60">
        <f>E47</f>
        <v>8</v>
      </c>
      <c r="F50" s="60"/>
      <c r="G50" s="79" t="s">
        <v>24</v>
      </c>
      <c r="H50" s="78"/>
    </row>
    <row r="51" spans="2:9" ht="18" x14ac:dyDescent="0.25">
      <c r="B51" s="61"/>
      <c r="C51" s="60"/>
      <c r="D51" s="61"/>
      <c r="E51" s="61"/>
      <c r="F51" s="61"/>
      <c r="G51" s="61"/>
      <c r="H51" s="61"/>
      <c r="I51" s="61"/>
    </row>
    <row r="52" spans="2:9" ht="18.75" thickBot="1" x14ac:dyDescent="0.3">
      <c r="B52" s="44"/>
      <c r="C52" s="116" t="s">
        <v>29</v>
      </c>
      <c r="D52" s="116"/>
      <c r="E52" s="116"/>
      <c r="F52" s="116"/>
      <c r="G52" s="116"/>
      <c r="H52" s="116"/>
      <c r="I52" s="116"/>
    </row>
  </sheetData>
  <mergeCells count="2">
    <mergeCell ref="C24:I24"/>
    <mergeCell ref="C52:I52"/>
  </mergeCells>
  <conditionalFormatting sqref="G7:G18">
    <cfRule type="cellIs" priority="2" operator="between">
      <formula>1</formula>
      <formula>0</formula>
    </cfRule>
  </conditionalFormatting>
  <conditionalFormatting sqref="G35:G46">
    <cfRule type="cellIs" priority="1" operator="between">
      <formula>1</formula>
      <formula>0</formula>
    </cfRule>
  </conditionalFormatting>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51"/>
  <sheetViews>
    <sheetView topLeftCell="A25" workbookViewId="0">
      <selection activeCell="C12" sqref="C12"/>
    </sheetView>
  </sheetViews>
  <sheetFormatPr defaultColWidth="9.140625" defaultRowHeight="15" x14ac:dyDescent="0.2"/>
  <cols>
    <col min="1" max="1" width="4.7109375" style="4" customWidth="1"/>
    <col min="2" max="2" width="27.5703125" style="2" customWidth="1"/>
    <col min="3" max="3" width="21.140625" style="3" customWidth="1"/>
    <col min="4" max="4" width="7.140625" style="4" customWidth="1"/>
    <col min="5" max="5" width="18.7109375" style="5" customWidth="1"/>
    <col min="6" max="6" width="7.7109375" style="4" customWidth="1"/>
    <col min="7" max="7" width="18.7109375" style="5" customWidth="1"/>
    <col min="8" max="8" width="8.28515625" style="4" customWidth="1"/>
    <col min="9" max="9" width="18.7109375" style="5" customWidth="1"/>
    <col min="10" max="10" width="15.7109375" style="26" customWidth="1"/>
    <col min="11" max="11" width="14.7109375" style="5" customWidth="1"/>
    <col min="12" max="12" width="14.7109375" style="6" customWidth="1"/>
    <col min="13" max="13" width="9.140625" style="6"/>
    <col min="14" max="14" width="17.5703125" style="6" bestFit="1" customWidth="1"/>
    <col min="15" max="16" width="9.140625" style="6"/>
    <col min="17" max="17" width="9.5703125" style="6" bestFit="1" customWidth="1"/>
    <col min="18" max="16384" width="9.140625" style="6"/>
  </cols>
  <sheetData>
    <row r="1" spans="1:14" ht="18" x14ac:dyDescent="0.25">
      <c r="B1" s="55"/>
      <c r="C1" s="56"/>
      <c r="D1" s="57"/>
      <c r="E1" s="58"/>
      <c r="F1" s="57"/>
      <c r="G1" s="58"/>
      <c r="H1" s="57"/>
      <c r="I1" s="58"/>
      <c r="N1" s="4"/>
    </row>
    <row r="2" spans="1:14" ht="18" x14ac:dyDescent="0.25">
      <c r="B2" s="55"/>
      <c r="C2" s="56"/>
      <c r="D2" s="57"/>
      <c r="E2" s="58"/>
      <c r="F2" s="57"/>
      <c r="G2" s="58"/>
      <c r="H2" s="57"/>
      <c r="I2" s="58"/>
      <c r="N2" s="4"/>
    </row>
    <row r="3" spans="1:14" ht="18" x14ac:dyDescent="0.25">
      <c r="A3" s="84"/>
      <c r="B3" s="55"/>
      <c r="C3" s="56"/>
      <c r="D3" s="57"/>
      <c r="E3" s="58"/>
      <c r="F3" s="57"/>
      <c r="G3" s="58"/>
      <c r="H3" s="57"/>
      <c r="I3" s="58"/>
      <c r="J3" s="86"/>
      <c r="K3" s="85"/>
      <c r="L3" s="87"/>
      <c r="M3" s="87"/>
      <c r="N3" s="4"/>
    </row>
    <row r="4" spans="1:14" s="1" customFormat="1" ht="23.25" customHeight="1" x14ac:dyDescent="0.25">
      <c r="A4" s="90"/>
      <c r="B4" s="59" t="s">
        <v>43</v>
      </c>
      <c r="C4" s="60"/>
      <c r="D4" s="61"/>
      <c r="E4" s="59"/>
      <c r="F4" s="61"/>
      <c r="G4" s="62" t="s">
        <v>26</v>
      </c>
      <c r="H4" s="59"/>
      <c r="I4" s="63" t="s">
        <v>28</v>
      </c>
      <c r="J4" s="51"/>
      <c r="K4" s="46"/>
      <c r="L4" s="40"/>
      <c r="M4" s="39"/>
    </row>
    <row r="5" spans="1:14" s="7" customFormat="1" ht="25.5" customHeight="1" thickBot="1" x14ac:dyDescent="0.3">
      <c r="A5" s="90"/>
      <c r="B5" s="64" t="s">
        <v>19</v>
      </c>
      <c r="C5" s="64" t="s">
        <v>27</v>
      </c>
      <c r="D5" s="65"/>
      <c r="E5" s="65" t="s">
        <v>20</v>
      </c>
      <c r="F5" s="65"/>
      <c r="G5" s="66">
        <v>2350</v>
      </c>
      <c r="H5" s="65"/>
      <c r="I5" s="67">
        <f>$G$5*1.4</f>
        <v>3290</v>
      </c>
      <c r="J5" s="52"/>
      <c r="K5" s="47"/>
      <c r="L5" s="34"/>
      <c r="M5" s="41"/>
      <c r="N5" s="99"/>
    </row>
    <row r="6" spans="1:14" s="7" customFormat="1" ht="24.75" customHeight="1" x14ac:dyDescent="0.25">
      <c r="A6" s="90"/>
      <c r="B6" s="68"/>
      <c r="C6" s="69"/>
      <c r="D6" s="70"/>
      <c r="E6" s="70"/>
      <c r="F6" s="70"/>
      <c r="G6" s="71"/>
      <c r="H6" s="70"/>
      <c r="I6" s="71"/>
      <c r="J6" s="47"/>
      <c r="K6" s="47"/>
      <c r="L6" s="34"/>
      <c r="M6" s="41"/>
      <c r="N6" s="98"/>
    </row>
    <row r="7" spans="1:14" s="7" customFormat="1" ht="18.75" customHeight="1" x14ac:dyDescent="0.25">
      <c r="A7" s="90"/>
      <c r="B7" s="76">
        <f>'3rd Qrtr SNC'!B12</f>
        <v>44385</v>
      </c>
      <c r="C7" s="93">
        <f>'3rd Qrtr SNC'!C10</f>
        <v>670</v>
      </c>
      <c r="D7" s="73"/>
      <c r="E7" s="74">
        <v>1</v>
      </c>
      <c r="F7" s="60"/>
      <c r="G7" s="81">
        <f>IF(C7&gt;$G$5,1,0)</f>
        <v>0</v>
      </c>
      <c r="H7" s="75"/>
      <c r="I7" s="81">
        <f>IF(C7&gt;$I$5,1,0)</f>
        <v>0</v>
      </c>
      <c r="J7" s="45"/>
      <c r="K7" s="47"/>
      <c r="L7" s="34"/>
      <c r="M7" s="41"/>
      <c r="N7" s="76"/>
    </row>
    <row r="8" spans="1:14" s="7" customFormat="1" ht="19.5" customHeight="1" x14ac:dyDescent="0.25">
      <c r="A8" s="90"/>
      <c r="B8" s="76">
        <f>'3rd Qrtr SNC'!B13</f>
        <v>44418</v>
      </c>
      <c r="C8" s="93">
        <f>'3rd Qrtr SNC'!C11</f>
        <v>1348</v>
      </c>
      <c r="D8" s="73"/>
      <c r="E8" s="74">
        <v>1</v>
      </c>
      <c r="F8" s="60"/>
      <c r="G8" s="80">
        <f t="shared" ref="G8:G18" si="0">IF(C8&gt;$G$5,1,0)</f>
        <v>0</v>
      </c>
      <c r="H8" s="75"/>
      <c r="I8" s="81">
        <f t="shared" ref="I8:I18" si="1">IF(C8&gt;$I$5,1,0)</f>
        <v>0</v>
      </c>
      <c r="J8" s="45"/>
      <c r="K8" s="46"/>
      <c r="L8" s="34"/>
      <c r="M8" s="41"/>
      <c r="N8" s="72"/>
    </row>
    <row r="9" spans="1:14" s="7" customFormat="1" ht="19.5" customHeight="1" x14ac:dyDescent="0.25">
      <c r="A9" s="90"/>
      <c r="B9" s="76" t="str">
        <f>'3rd Qrtr SNC'!B14</f>
        <v>****</v>
      </c>
      <c r="C9" s="93">
        <f>'3rd Qrtr SNC'!C12</f>
        <v>1449</v>
      </c>
      <c r="D9" s="73"/>
      <c r="E9" s="74">
        <v>1</v>
      </c>
      <c r="F9" s="60"/>
      <c r="G9" s="81">
        <f t="shared" si="0"/>
        <v>0</v>
      </c>
      <c r="H9" s="75"/>
      <c r="I9" s="81">
        <f t="shared" si="1"/>
        <v>0</v>
      </c>
      <c r="J9" s="45"/>
      <c r="K9" s="47"/>
      <c r="L9" s="37"/>
      <c r="M9" s="41"/>
      <c r="N9" s="72"/>
    </row>
    <row r="10" spans="1:14" ht="18" x14ac:dyDescent="0.25">
      <c r="A10" s="90"/>
      <c r="B10" s="76"/>
      <c r="C10" s="93"/>
      <c r="D10" s="73"/>
      <c r="E10" s="74">
        <v>1</v>
      </c>
      <c r="F10" s="60"/>
      <c r="G10" s="81">
        <f t="shared" si="0"/>
        <v>0</v>
      </c>
      <c r="H10" s="75"/>
      <c r="I10" s="81">
        <f t="shared" si="1"/>
        <v>0</v>
      </c>
      <c r="J10" s="45"/>
      <c r="K10" s="47"/>
      <c r="L10" s="87"/>
      <c r="M10" s="87"/>
      <c r="N10" s="76"/>
    </row>
    <row r="11" spans="1:14" ht="18" x14ac:dyDescent="0.25">
      <c r="A11" s="42"/>
      <c r="B11" s="72"/>
      <c r="C11" s="93"/>
      <c r="D11" s="73"/>
      <c r="E11" s="74">
        <v>1</v>
      </c>
      <c r="F11" s="60"/>
      <c r="G11" s="81">
        <f t="shared" si="0"/>
        <v>0</v>
      </c>
      <c r="H11" s="75"/>
      <c r="I11" s="81">
        <f t="shared" si="1"/>
        <v>0</v>
      </c>
      <c r="J11" s="45"/>
      <c r="K11" s="47"/>
      <c r="L11" s="87"/>
      <c r="M11" s="87"/>
      <c r="N11" s="76"/>
    </row>
    <row r="12" spans="1:14" s="8" customFormat="1" ht="15" customHeight="1" x14ac:dyDescent="0.25">
      <c r="A12" s="90"/>
      <c r="B12" s="72"/>
      <c r="C12" s="93"/>
      <c r="D12" s="73"/>
      <c r="E12" s="74">
        <v>1</v>
      </c>
      <c r="F12" s="60"/>
      <c r="G12" s="81">
        <f t="shared" si="0"/>
        <v>0</v>
      </c>
      <c r="H12" s="75"/>
      <c r="I12" s="81">
        <f t="shared" si="1"/>
        <v>0</v>
      </c>
      <c r="J12" s="45"/>
      <c r="K12" s="47"/>
      <c r="L12" s="88"/>
      <c r="M12" s="89"/>
      <c r="N12" s="100"/>
    </row>
    <row r="13" spans="1:14" s="8" customFormat="1" ht="18" x14ac:dyDescent="0.25">
      <c r="A13" s="90"/>
      <c r="B13" s="76"/>
      <c r="C13" s="93"/>
      <c r="D13" s="73"/>
      <c r="E13" s="74">
        <v>0</v>
      </c>
      <c r="F13" s="60"/>
      <c r="G13" s="81">
        <f t="shared" si="0"/>
        <v>0</v>
      </c>
      <c r="H13" s="75"/>
      <c r="I13" s="81">
        <f t="shared" si="1"/>
        <v>0</v>
      </c>
      <c r="J13" s="45"/>
      <c r="K13" s="47"/>
      <c r="L13" s="89"/>
      <c r="M13" s="89"/>
      <c r="N13" s="100"/>
    </row>
    <row r="14" spans="1:14" s="8" customFormat="1" ht="19.5" customHeight="1" x14ac:dyDescent="0.25">
      <c r="A14" s="90"/>
      <c r="B14" s="72"/>
      <c r="C14" s="93"/>
      <c r="D14" s="73"/>
      <c r="E14" s="74">
        <v>0</v>
      </c>
      <c r="F14" s="60"/>
      <c r="G14" s="81">
        <f t="shared" si="0"/>
        <v>0</v>
      </c>
      <c r="H14" s="75"/>
      <c r="I14" s="81">
        <f t="shared" si="1"/>
        <v>0</v>
      </c>
      <c r="J14" s="45"/>
      <c r="K14" s="47"/>
      <c r="L14" s="88"/>
      <c r="M14" s="89"/>
      <c r="N14" s="101"/>
    </row>
    <row r="15" spans="1:14" s="8" customFormat="1" ht="18" x14ac:dyDescent="0.25">
      <c r="A15" s="88"/>
      <c r="B15" s="72"/>
      <c r="C15" s="93"/>
      <c r="D15" s="73"/>
      <c r="E15" s="74">
        <v>0</v>
      </c>
      <c r="F15" s="60"/>
      <c r="G15" s="57">
        <f t="shared" si="0"/>
        <v>0</v>
      </c>
      <c r="H15" s="75"/>
      <c r="I15" s="57">
        <f t="shared" si="1"/>
        <v>0</v>
      </c>
      <c r="J15" s="45"/>
      <c r="K15" s="48"/>
      <c r="L15" s="89"/>
      <c r="M15" s="89"/>
      <c r="N15" s="101"/>
    </row>
    <row r="16" spans="1:14" s="8" customFormat="1" ht="19.5" customHeight="1" x14ac:dyDescent="0.25">
      <c r="A16" s="91"/>
      <c r="B16" s="72"/>
      <c r="C16" s="93"/>
      <c r="D16" s="77"/>
      <c r="E16" s="74">
        <v>0</v>
      </c>
      <c r="F16" s="60"/>
      <c r="G16" s="57">
        <f t="shared" si="0"/>
        <v>0</v>
      </c>
      <c r="H16" s="75"/>
      <c r="I16" s="57">
        <f t="shared" si="1"/>
        <v>0</v>
      </c>
      <c r="J16" s="45"/>
      <c r="K16" s="48"/>
      <c r="L16" s="88"/>
      <c r="M16" s="89"/>
      <c r="N16" s="101"/>
    </row>
    <row r="17" spans="1:14" s="8" customFormat="1" ht="18" x14ac:dyDescent="0.25">
      <c r="A17" s="88"/>
      <c r="B17" s="72"/>
      <c r="C17" s="93"/>
      <c r="D17" s="77"/>
      <c r="E17" s="74">
        <v>0</v>
      </c>
      <c r="F17" s="60"/>
      <c r="G17" s="57">
        <f t="shared" si="0"/>
        <v>0</v>
      </c>
      <c r="H17" s="75"/>
      <c r="I17" s="57">
        <f t="shared" si="1"/>
        <v>0</v>
      </c>
      <c r="J17" s="45"/>
      <c r="K17" s="48"/>
      <c r="L17" s="89"/>
      <c r="M17" s="89"/>
      <c r="N17" s="101"/>
    </row>
    <row r="18" spans="1:14" s="8" customFormat="1" ht="19.5" customHeight="1" x14ac:dyDescent="0.25">
      <c r="A18" s="91"/>
      <c r="B18" s="72"/>
      <c r="C18" s="93"/>
      <c r="D18" s="77"/>
      <c r="E18" s="74">
        <v>0</v>
      </c>
      <c r="F18" s="60"/>
      <c r="G18" s="57">
        <f t="shared" si="0"/>
        <v>0</v>
      </c>
      <c r="H18" s="75"/>
      <c r="I18" s="57">
        <f t="shared" si="1"/>
        <v>0</v>
      </c>
      <c r="J18" s="45"/>
      <c r="K18" s="48"/>
      <c r="L18" s="88"/>
      <c r="M18" s="89"/>
      <c r="N18" s="101"/>
    </row>
    <row r="19" spans="1:14" ht="18" x14ac:dyDescent="0.25">
      <c r="A19" s="84"/>
      <c r="B19" s="61"/>
      <c r="C19" s="82" t="s">
        <v>21</v>
      </c>
      <c r="D19" s="82"/>
      <c r="E19" s="82">
        <f>SUM(E7:E18)</f>
        <v>6</v>
      </c>
      <c r="F19" s="82"/>
      <c r="G19" s="82">
        <f>SUM(G7:G18)</f>
        <v>0</v>
      </c>
      <c r="H19" s="82"/>
      <c r="I19" s="82">
        <f>SUM(I7:I18)</f>
        <v>0</v>
      </c>
      <c r="J19" s="54"/>
      <c r="K19" s="50"/>
      <c r="L19" s="87"/>
      <c r="M19" s="87"/>
      <c r="N19" s="4"/>
    </row>
    <row r="20" spans="1:14" ht="9.75" customHeight="1" x14ac:dyDescent="0.25">
      <c r="A20" s="84"/>
      <c r="B20" s="61"/>
      <c r="C20" s="60"/>
      <c r="D20" s="61"/>
      <c r="E20" s="61"/>
      <c r="F20" s="61"/>
      <c r="G20" s="61"/>
      <c r="H20" s="61"/>
      <c r="I20" s="61"/>
      <c r="J20" s="53"/>
      <c r="K20" s="49"/>
      <c r="L20" s="87"/>
      <c r="M20" s="87"/>
    </row>
    <row r="21" spans="1:14" ht="18" x14ac:dyDescent="0.25">
      <c r="B21" s="61"/>
      <c r="C21" s="60">
        <f>G19</f>
        <v>0</v>
      </c>
      <c r="D21" s="60" t="s">
        <v>22</v>
      </c>
      <c r="E21" s="60">
        <f>E19</f>
        <v>6</v>
      </c>
      <c r="F21" s="60"/>
      <c r="G21" s="61" t="s">
        <v>23</v>
      </c>
      <c r="H21" s="78"/>
      <c r="I21"/>
      <c r="K21" s="6"/>
    </row>
    <row r="22" spans="1:14" ht="18" x14ac:dyDescent="0.25">
      <c r="B22" s="61"/>
      <c r="C22" s="60">
        <f>I19</f>
        <v>0</v>
      </c>
      <c r="D22" s="60" t="s">
        <v>22</v>
      </c>
      <c r="E22" s="60">
        <f>E19</f>
        <v>6</v>
      </c>
      <c r="F22" s="60"/>
      <c r="G22" s="79" t="s">
        <v>24</v>
      </c>
      <c r="H22" s="78"/>
      <c r="I22"/>
      <c r="K22" s="103"/>
      <c r="N22" s="115"/>
    </row>
    <row r="23" spans="1:14" ht="9.75" customHeight="1" x14ac:dyDescent="0.25">
      <c r="B23" s="61"/>
      <c r="C23" s="60"/>
      <c r="D23" s="61"/>
      <c r="E23" s="61"/>
      <c r="F23" s="61"/>
      <c r="G23" s="61"/>
      <c r="H23" s="61"/>
      <c r="I23" s="61"/>
    </row>
    <row r="24" spans="1:14" ht="18.75" thickBot="1" x14ac:dyDescent="0.3">
      <c r="B24" s="44"/>
      <c r="C24" s="43"/>
      <c r="D24" s="119" t="s">
        <v>39</v>
      </c>
      <c r="E24" s="119"/>
      <c r="F24" s="119"/>
      <c r="G24" s="119"/>
      <c r="H24" s="119"/>
      <c r="I24" s="44"/>
      <c r="J24" s="118"/>
      <c r="K24" s="118"/>
    </row>
    <row r="25" spans="1:14" ht="18" x14ac:dyDescent="0.25">
      <c r="B25" s="61"/>
      <c r="C25" s="60"/>
      <c r="D25" s="61"/>
      <c r="E25" s="61"/>
      <c r="F25" s="61"/>
      <c r="G25" s="61"/>
      <c r="H25" s="61"/>
      <c r="I25" s="61"/>
    </row>
    <row r="27" spans="1:14" ht="18" x14ac:dyDescent="0.25">
      <c r="B27" s="55"/>
      <c r="C27" s="56"/>
      <c r="D27" s="57"/>
      <c r="E27" s="58"/>
      <c r="F27" s="57"/>
      <c r="G27" s="58"/>
      <c r="H27" s="57"/>
      <c r="I27" s="58"/>
    </row>
    <row r="28" spans="1:14" ht="18" x14ac:dyDescent="0.25">
      <c r="B28" s="55"/>
      <c r="C28" s="56"/>
      <c r="D28" s="57"/>
      <c r="E28" s="58"/>
      <c r="F28" s="57"/>
      <c r="G28" s="58"/>
      <c r="H28" s="57"/>
      <c r="I28" s="58"/>
    </row>
    <row r="29" spans="1:14" ht="18" x14ac:dyDescent="0.25">
      <c r="A29" s="84"/>
      <c r="B29" s="55"/>
      <c r="C29" s="56"/>
      <c r="D29" s="57"/>
      <c r="E29" s="58"/>
      <c r="F29" s="57"/>
      <c r="G29" s="58"/>
      <c r="H29" s="57"/>
      <c r="I29" s="58"/>
    </row>
    <row r="30" spans="1:14" ht="18" x14ac:dyDescent="0.25">
      <c r="A30" s="90"/>
      <c r="B30" s="59" t="s">
        <v>43</v>
      </c>
      <c r="C30" s="60"/>
      <c r="D30" s="61"/>
      <c r="E30" s="59"/>
      <c r="F30" s="61"/>
      <c r="G30" s="62" t="s">
        <v>26</v>
      </c>
      <c r="H30" s="59"/>
      <c r="I30" s="63" t="s">
        <v>25</v>
      </c>
    </row>
    <row r="31" spans="1:14" ht="18.75" thickBot="1" x14ac:dyDescent="0.3">
      <c r="A31" s="90"/>
      <c r="B31" s="64" t="s">
        <v>19</v>
      </c>
      <c r="C31" s="64" t="s">
        <v>27</v>
      </c>
      <c r="D31" s="65"/>
      <c r="E31" s="65" t="s">
        <v>20</v>
      </c>
      <c r="F31" s="65"/>
      <c r="G31" s="66">
        <v>2350</v>
      </c>
      <c r="H31" s="65"/>
      <c r="I31" s="67">
        <f>$G$5*1.4</f>
        <v>3290</v>
      </c>
    </row>
    <row r="32" spans="1:14" ht="18" x14ac:dyDescent="0.25">
      <c r="A32" s="90"/>
      <c r="B32" s="68"/>
      <c r="C32" s="69"/>
      <c r="D32" s="70"/>
      <c r="E32" s="70"/>
      <c r="F32" s="70"/>
      <c r="G32" s="71"/>
      <c r="H32" s="70"/>
      <c r="I32" s="71"/>
    </row>
    <row r="33" spans="1:9" ht="18" x14ac:dyDescent="0.25">
      <c r="A33" s="90"/>
      <c r="B33" s="76">
        <f>'3rd Qrtr SNC'!B40</f>
        <v>44385</v>
      </c>
      <c r="C33" s="93">
        <f>'3rd Qrtr SNC'!C38</f>
        <v>241</v>
      </c>
      <c r="D33" s="73"/>
      <c r="E33" s="74">
        <v>1</v>
      </c>
      <c r="F33" s="60"/>
      <c r="G33" s="81">
        <f>IF(C33&gt;$G$5,1,0)</f>
        <v>0</v>
      </c>
      <c r="H33" s="75"/>
      <c r="I33" s="81">
        <f>IF(C33&gt;$I$5,1,0)</f>
        <v>0</v>
      </c>
    </row>
    <row r="34" spans="1:9" ht="18" x14ac:dyDescent="0.25">
      <c r="A34" s="90"/>
      <c r="B34" s="76">
        <f>'3rd Qrtr SNC'!B41</f>
        <v>44418</v>
      </c>
      <c r="C34" s="93">
        <f>'3rd Qrtr SNC'!C39</f>
        <v>357</v>
      </c>
      <c r="D34" s="73"/>
      <c r="E34" s="74">
        <v>1</v>
      </c>
      <c r="F34" s="60"/>
      <c r="G34" s="81">
        <f t="shared" ref="G34:G44" si="2">IF(C34&gt;$G$5,1,0)</f>
        <v>0</v>
      </c>
      <c r="H34" s="75"/>
      <c r="I34" s="81">
        <f t="shared" ref="I34:I44" si="3">IF(C34&gt;$I$5,1,0)</f>
        <v>0</v>
      </c>
    </row>
    <row r="35" spans="1:9" ht="18" x14ac:dyDescent="0.25">
      <c r="A35" s="90"/>
      <c r="B35" s="76" t="str">
        <f>'3rd Qrtr SNC'!B42</f>
        <v>****</v>
      </c>
      <c r="C35" s="93">
        <f>'3rd Qrtr SNC'!C40</f>
        <v>381</v>
      </c>
      <c r="D35" s="73"/>
      <c r="E35" s="74">
        <v>1</v>
      </c>
      <c r="F35" s="60"/>
      <c r="G35" s="81">
        <f t="shared" si="2"/>
        <v>0</v>
      </c>
      <c r="H35" s="75"/>
      <c r="I35" s="81">
        <f t="shared" si="3"/>
        <v>0</v>
      </c>
    </row>
    <row r="36" spans="1:9" ht="18" x14ac:dyDescent="0.25">
      <c r="A36" s="90"/>
      <c r="B36" s="72"/>
      <c r="C36" s="93"/>
      <c r="D36" s="73"/>
      <c r="E36" s="74">
        <v>1</v>
      </c>
      <c r="F36" s="60"/>
      <c r="G36" s="81">
        <f t="shared" si="2"/>
        <v>0</v>
      </c>
      <c r="H36" s="75"/>
      <c r="I36" s="81">
        <f t="shared" si="3"/>
        <v>0</v>
      </c>
    </row>
    <row r="37" spans="1:9" ht="18" x14ac:dyDescent="0.25">
      <c r="A37" s="42"/>
      <c r="B37" s="76"/>
      <c r="C37" s="93"/>
      <c r="D37" s="73"/>
      <c r="E37" s="74">
        <v>1</v>
      </c>
      <c r="F37" s="60"/>
      <c r="G37" s="81">
        <f t="shared" si="2"/>
        <v>0</v>
      </c>
      <c r="H37" s="75"/>
      <c r="I37" s="81">
        <f t="shared" si="3"/>
        <v>0</v>
      </c>
    </row>
    <row r="38" spans="1:9" ht="18" x14ac:dyDescent="0.25">
      <c r="A38" s="90"/>
      <c r="B38" s="102"/>
      <c r="C38" s="93"/>
      <c r="D38" s="73"/>
      <c r="E38" s="74">
        <v>1</v>
      </c>
      <c r="F38" s="60"/>
      <c r="G38" s="81">
        <f t="shared" si="2"/>
        <v>0</v>
      </c>
      <c r="H38" s="75"/>
      <c r="I38" s="81">
        <f t="shared" si="3"/>
        <v>0</v>
      </c>
    </row>
    <row r="39" spans="1:9" ht="18" x14ac:dyDescent="0.25">
      <c r="A39" s="90"/>
      <c r="C39" s="93"/>
      <c r="D39" s="73"/>
      <c r="E39" s="74">
        <v>0</v>
      </c>
      <c r="F39" s="60"/>
      <c r="G39" s="57">
        <f t="shared" si="2"/>
        <v>0</v>
      </c>
      <c r="H39" s="75"/>
      <c r="I39" s="57">
        <f t="shared" si="3"/>
        <v>0</v>
      </c>
    </row>
    <row r="40" spans="1:9" ht="18" x14ac:dyDescent="0.25">
      <c r="A40" s="90"/>
      <c r="B40" s="72"/>
      <c r="C40" s="93"/>
      <c r="D40" s="73"/>
      <c r="E40" s="74">
        <v>0</v>
      </c>
      <c r="F40" s="60"/>
      <c r="G40" s="57">
        <f t="shared" si="2"/>
        <v>0</v>
      </c>
      <c r="H40" s="75"/>
      <c r="I40" s="57">
        <f t="shared" si="3"/>
        <v>0</v>
      </c>
    </row>
    <row r="41" spans="1:9" ht="18" x14ac:dyDescent="0.25">
      <c r="A41" s="88"/>
      <c r="B41" s="72"/>
      <c r="C41" s="93"/>
      <c r="D41" s="73"/>
      <c r="E41" s="74">
        <v>0</v>
      </c>
      <c r="F41" s="60"/>
      <c r="G41" s="57">
        <f t="shared" si="2"/>
        <v>0</v>
      </c>
      <c r="H41" s="75"/>
      <c r="I41" s="57">
        <f t="shared" si="3"/>
        <v>0</v>
      </c>
    </row>
    <row r="42" spans="1:9" ht="18" x14ac:dyDescent="0.25">
      <c r="A42" s="91"/>
      <c r="B42" s="72"/>
      <c r="C42" s="93"/>
      <c r="D42" s="77"/>
      <c r="E42" s="74">
        <v>0</v>
      </c>
      <c r="F42" s="60"/>
      <c r="G42" s="57">
        <f t="shared" si="2"/>
        <v>0</v>
      </c>
      <c r="H42" s="75"/>
      <c r="I42" s="57">
        <f t="shared" si="3"/>
        <v>0</v>
      </c>
    </row>
    <row r="43" spans="1:9" ht="18" x14ac:dyDescent="0.25">
      <c r="A43" s="88"/>
      <c r="B43" s="72"/>
      <c r="C43" s="93"/>
      <c r="D43" s="77"/>
      <c r="E43" s="74">
        <v>0</v>
      </c>
      <c r="F43" s="60"/>
      <c r="G43" s="57">
        <f t="shared" si="2"/>
        <v>0</v>
      </c>
      <c r="H43" s="75"/>
      <c r="I43" s="57">
        <f t="shared" si="3"/>
        <v>0</v>
      </c>
    </row>
    <row r="44" spans="1:9" ht="18" x14ac:dyDescent="0.25">
      <c r="A44" s="91"/>
      <c r="B44" s="72"/>
      <c r="C44" s="93"/>
      <c r="D44" s="77"/>
      <c r="E44" s="74">
        <v>0</v>
      </c>
      <c r="F44" s="60"/>
      <c r="G44" s="57">
        <f t="shared" si="2"/>
        <v>0</v>
      </c>
      <c r="H44" s="75"/>
      <c r="I44" s="57">
        <f t="shared" si="3"/>
        <v>0</v>
      </c>
    </row>
    <row r="45" spans="1:9" ht="18" x14ac:dyDescent="0.25">
      <c r="A45" s="84"/>
      <c r="B45" s="61"/>
      <c r="C45" s="82" t="s">
        <v>21</v>
      </c>
      <c r="D45" s="82"/>
      <c r="E45" s="82">
        <f>SUM(E33:E44)</f>
        <v>6</v>
      </c>
      <c r="F45" s="82"/>
      <c r="G45" s="82">
        <f>SUM(G33:G44)</f>
        <v>0</v>
      </c>
      <c r="H45" s="82"/>
      <c r="I45" s="82">
        <f>SUM(I33:I44)</f>
        <v>0</v>
      </c>
    </row>
    <row r="46" spans="1:9" ht="18" x14ac:dyDescent="0.25">
      <c r="A46" s="84"/>
      <c r="B46" s="61"/>
      <c r="C46" s="60"/>
      <c r="D46" s="61"/>
      <c r="E46" s="61"/>
      <c r="F46" s="61"/>
      <c r="G46" s="61"/>
      <c r="H46" s="61"/>
      <c r="I46" s="61"/>
    </row>
    <row r="47" spans="1:9" ht="18" x14ac:dyDescent="0.25">
      <c r="B47" s="61"/>
      <c r="C47" s="60">
        <f>G45</f>
        <v>0</v>
      </c>
      <c r="D47" s="60" t="s">
        <v>22</v>
      </c>
      <c r="E47" s="60">
        <f>E45</f>
        <v>6</v>
      </c>
      <c r="F47" s="60"/>
      <c r="G47" s="61" t="s">
        <v>23</v>
      </c>
      <c r="H47" s="78"/>
      <c r="I47"/>
    </row>
    <row r="48" spans="1:9" ht="18" x14ac:dyDescent="0.25">
      <c r="B48" s="61"/>
      <c r="C48" s="60">
        <f>I45</f>
        <v>0</v>
      </c>
      <c r="D48" s="60" t="s">
        <v>22</v>
      </c>
      <c r="E48" s="60">
        <f>E45</f>
        <v>6</v>
      </c>
      <c r="F48" s="60"/>
      <c r="G48" s="79" t="s">
        <v>24</v>
      </c>
      <c r="H48" s="78"/>
      <c r="I48"/>
    </row>
    <row r="49" spans="2:9" ht="18" x14ac:dyDescent="0.25">
      <c r="B49" s="61"/>
      <c r="C49" s="60"/>
      <c r="D49" s="61"/>
      <c r="E49" s="61"/>
      <c r="F49" s="61"/>
      <c r="G49" s="61"/>
      <c r="H49" s="61"/>
      <c r="I49" s="61"/>
    </row>
    <row r="50" spans="2:9" ht="18.75" thickBot="1" x14ac:dyDescent="0.3">
      <c r="B50" s="44"/>
      <c r="C50" s="92"/>
      <c r="D50" s="120" t="s">
        <v>29</v>
      </c>
      <c r="E50" s="120"/>
      <c r="F50" s="120"/>
      <c r="G50" s="120"/>
      <c r="H50" s="120"/>
      <c r="I50" s="44"/>
    </row>
    <row r="51" spans="2:9" ht="18" x14ac:dyDescent="0.25">
      <c r="B51" s="61"/>
      <c r="C51" s="60"/>
      <c r="D51" s="61"/>
      <c r="E51" s="61"/>
      <c r="F51" s="61"/>
      <c r="G51" s="61"/>
      <c r="H51" s="61"/>
      <c r="I51" s="61"/>
    </row>
  </sheetData>
  <mergeCells count="3">
    <mergeCell ref="J24:K24"/>
    <mergeCell ref="D24:H24"/>
    <mergeCell ref="D50:H50"/>
  </mergeCells>
  <phoneticPr fontId="1" type="noConversion"/>
  <conditionalFormatting sqref="J10">
    <cfRule type="iconSet" priority="6">
      <iconSet iconSet="3TrafficLights2">
        <cfvo type="percent" val="0"/>
        <cfvo type="percent" val="33"/>
        <cfvo type="percent" val="67"/>
      </iconSet>
    </cfRule>
  </conditionalFormatting>
  <conditionalFormatting sqref="G7:G18">
    <cfRule type="cellIs" priority="2" operator="between">
      <formula>1</formula>
      <formula>0</formula>
    </cfRule>
  </conditionalFormatting>
  <conditionalFormatting sqref="G33:G44">
    <cfRule type="cellIs" priority="1" operator="between">
      <formula>1</formula>
      <formula>0</formula>
    </cfRule>
  </conditionalFormatting>
  <printOptions horizontalCentered="1"/>
  <pageMargins left="0.4" right="0.4" top="1.5"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22"/>
  <sheetViews>
    <sheetView topLeftCell="A4" workbookViewId="0">
      <selection activeCell="E7" sqref="E7"/>
    </sheetView>
  </sheetViews>
  <sheetFormatPr defaultColWidth="9.140625" defaultRowHeight="15" x14ac:dyDescent="0.2"/>
  <cols>
    <col min="1" max="1" width="14.28515625" style="4" customWidth="1"/>
    <col min="2" max="2" width="11.42578125" style="2" bestFit="1" customWidth="1"/>
    <col min="3" max="3" width="12.7109375" style="3" bestFit="1" customWidth="1"/>
    <col min="4" max="4" width="14" style="4" bestFit="1" customWidth="1"/>
    <col min="5" max="5" width="17.5703125" style="5" bestFit="1" customWidth="1"/>
    <col min="6" max="6" width="14" style="4" bestFit="1" customWidth="1"/>
    <col min="7" max="7" width="17.5703125" style="5" bestFit="1" customWidth="1"/>
    <col min="8" max="8" width="14" style="4" bestFit="1" customWidth="1"/>
    <col min="9" max="9" width="17.5703125" style="5" bestFit="1" customWidth="1"/>
    <col min="10" max="10" width="15.42578125" style="26" bestFit="1" customWidth="1"/>
    <col min="11" max="11" width="12.140625" style="5" bestFit="1" customWidth="1"/>
    <col min="12" max="12" width="19.42578125" style="6" customWidth="1"/>
    <col min="13" max="16" width="9.140625" style="6"/>
    <col min="17" max="17" width="9.5703125" style="6" bestFit="1" customWidth="1"/>
    <col min="18" max="16384" width="9.140625" style="6"/>
  </cols>
  <sheetData>
    <row r="1" spans="1:12" s="25" customFormat="1" ht="30" customHeight="1" x14ac:dyDescent="0.4">
      <c r="A1" s="125" t="s">
        <v>18</v>
      </c>
      <c r="B1" s="125"/>
      <c r="C1" s="125"/>
      <c r="D1" s="125"/>
      <c r="E1" s="125"/>
      <c r="F1" s="125"/>
      <c r="G1" s="125"/>
      <c r="H1" s="125"/>
      <c r="I1" s="125"/>
      <c r="J1" s="125"/>
      <c r="K1" s="125"/>
      <c r="L1" s="125"/>
    </row>
    <row r="2" spans="1:12" s="25" customFormat="1" ht="30" customHeight="1" x14ac:dyDescent="0.4">
      <c r="A2" s="125" t="s">
        <v>15</v>
      </c>
      <c r="B2" s="125"/>
      <c r="C2" s="125"/>
      <c r="D2" s="125"/>
      <c r="E2" s="125"/>
      <c r="F2" s="125"/>
      <c r="G2" s="125"/>
      <c r="H2" s="125"/>
      <c r="I2" s="125"/>
      <c r="J2" s="125"/>
      <c r="K2" s="125"/>
      <c r="L2" s="125"/>
    </row>
    <row r="3" spans="1:12" s="25" customFormat="1" ht="30" customHeight="1" x14ac:dyDescent="0.4">
      <c r="A3" s="125" t="s">
        <v>45</v>
      </c>
      <c r="B3" s="125"/>
      <c r="C3" s="125"/>
      <c r="D3" s="125"/>
      <c r="E3" s="125"/>
      <c r="F3" s="125"/>
      <c r="G3" s="125"/>
      <c r="H3" s="125"/>
      <c r="I3" s="125"/>
      <c r="J3" s="125"/>
      <c r="K3" s="125"/>
      <c r="L3" s="125"/>
    </row>
    <row r="4" spans="1:12" ht="39.950000000000003" customHeight="1" thickBot="1" x14ac:dyDescent="0.25"/>
    <row r="5" spans="1:12" s="1" customFormat="1" ht="50.1" customHeight="1" x14ac:dyDescent="0.2">
      <c r="A5" s="10" t="s">
        <v>0</v>
      </c>
      <c r="B5" s="126" t="s">
        <v>5</v>
      </c>
      <c r="C5" s="126"/>
      <c r="D5" s="127" t="s">
        <v>6</v>
      </c>
      <c r="E5" s="127"/>
      <c r="F5" s="127" t="s">
        <v>7</v>
      </c>
      <c r="G5" s="127"/>
      <c r="H5" s="127" t="s">
        <v>8</v>
      </c>
      <c r="I5" s="127"/>
      <c r="J5" s="128" t="s">
        <v>16</v>
      </c>
      <c r="K5" s="130" t="s">
        <v>14</v>
      </c>
      <c r="L5" s="132" t="s">
        <v>9</v>
      </c>
    </row>
    <row r="6" spans="1:12" s="1" customFormat="1" ht="50.1" customHeight="1" thickBot="1" x14ac:dyDescent="0.25">
      <c r="A6" s="11"/>
      <c r="B6" s="12" t="s">
        <v>10</v>
      </c>
      <c r="C6" s="12" t="s">
        <v>11</v>
      </c>
      <c r="D6" s="13" t="s">
        <v>12</v>
      </c>
      <c r="E6" s="14" t="s">
        <v>13</v>
      </c>
      <c r="F6" s="13" t="s">
        <v>12</v>
      </c>
      <c r="G6" s="14" t="s">
        <v>13</v>
      </c>
      <c r="H6" s="13" t="s">
        <v>12</v>
      </c>
      <c r="I6" s="14" t="s">
        <v>13</v>
      </c>
      <c r="J6" s="129"/>
      <c r="K6" s="131"/>
      <c r="L6" s="133"/>
    </row>
    <row r="7" spans="1:12" s="7" customFormat="1" ht="50.1" customHeight="1" thickTop="1" x14ac:dyDescent="0.2">
      <c r="A7" s="15" t="s">
        <v>1</v>
      </c>
      <c r="B7" s="16">
        <v>5000</v>
      </c>
      <c r="C7" s="17">
        <v>10000</v>
      </c>
      <c r="D7" s="18">
        <v>50</v>
      </c>
      <c r="E7" s="106">
        <f>(D7/100)*((C7-B7)/3)</f>
        <v>833.33333333333337</v>
      </c>
      <c r="F7" s="38">
        <v>50</v>
      </c>
      <c r="G7" s="106">
        <f>(F7/100)*((C7-B7)/3)</f>
        <v>833.33333333333337</v>
      </c>
      <c r="H7" s="38">
        <v>50</v>
      </c>
      <c r="I7" s="106">
        <f>(H7/100)*((C7-B7)/3)</f>
        <v>833.33333333333337</v>
      </c>
      <c r="J7" s="27">
        <v>0</v>
      </c>
      <c r="K7" s="110">
        <f>E7+G7+I7</f>
        <v>2500</v>
      </c>
      <c r="L7" s="112">
        <f>J7*(10000-E7-G7-I7)</f>
        <v>0</v>
      </c>
    </row>
    <row r="8" spans="1:12" s="7" customFormat="1" ht="50.1" customHeight="1" x14ac:dyDescent="0.2">
      <c r="A8" s="19" t="s">
        <v>2</v>
      </c>
      <c r="B8" s="20">
        <v>2000</v>
      </c>
      <c r="C8" s="21">
        <v>5000</v>
      </c>
      <c r="D8" s="22">
        <v>50</v>
      </c>
      <c r="E8" s="107">
        <f>(D8/100)*((C8-B8)/3)</f>
        <v>500</v>
      </c>
      <c r="F8" s="22">
        <v>50</v>
      </c>
      <c r="G8" s="107">
        <f>(F8/100)*((C8-B8)/3)</f>
        <v>500</v>
      </c>
      <c r="H8" s="22">
        <v>50</v>
      </c>
      <c r="I8" s="107">
        <f>(H8/100)*((C8-B8)/3)</f>
        <v>500</v>
      </c>
      <c r="J8" s="28">
        <v>0</v>
      </c>
      <c r="K8" s="107">
        <f>E8+G8+I8</f>
        <v>1500</v>
      </c>
      <c r="L8" s="112">
        <f>J8*(5000-E8-G8-I8)</f>
        <v>0</v>
      </c>
    </row>
    <row r="9" spans="1:12" s="7" customFormat="1" ht="50.1" customHeight="1" x14ac:dyDescent="0.2">
      <c r="A9" s="19" t="s">
        <v>4</v>
      </c>
      <c r="B9" s="20">
        <v>500</v>
      </c>
      <c r="C9" s="21">
        <v>2000</v>
      </c>
      <c r="D9" s="22">
        <v>50</v>
      </c>
      <c r="E9" s="107">
        <f>(D9/100)*((C9-B9)/3)</f>
        <v>250</v>
      </c>
      <c r="F9" s="22">
        <v>50</v>
      </c>
      <c r="G9" s="107">
        <f>(F9/100)*((C9-B9)/3)</f>
        <v>250</v>
      </c>
      <c r="H9" s="22">
        <v>50</v>
      </c>
      <c r="I9" s="107">
        <f>(H9/100)*((C9-B9)/3)</f>
        <v>250</v>
      </c>
      <c r="J9" s="28">
        <v>0</v>
      </c>
      <c r="K9" s="107">
        <f>E9+G9+I9</f>
        <v>750</v>
      </c>
      <c r="L9" s="112">
        <f>J9*(2000-E9-G9-I9)</f>
        <v>0</v>
      </c>
    </row>
    <row r="10" spans="1:12" s="7" customFormat="1" ht="50.1" customHeight="1" x14ac:dyDescent="0.2">
      <c r="A10" s="19" t="s">
        <v>3</v>
      </c>
      <c r="B10" s="20">
        <v>100</v>
      </c>
      <c r="C10" s="21">
        <v>500</v>
      </c>
      <c r="D10" s="22">
        <v>50</v>
      </c>
      <c r="E10" s="107">
        <f>(D10/100)*((C10-B10)/3)</f>
        <v>66.666666666666671</v>
      </c>
      <c r="F10" s="22">
        <v>50</v>
      </c>
      <c r="G10" s="107">
        <f>(F10/100)*((C10-B10)/3)</f>
        <v>66.666666666666671</v>
      </c>
      <c r="H10" s="22">
        <v>75</v>
      </c>
      <c r="I10" s="107">
        <f>(H10/100)*((C10-B10)/3)</f>
        <v>100</v>
      </c>
      <c r="J10" s="28">
        <v>0</v>
      </c>
      <c r="K10" s="107">
        <f>E10+G10+I10</f>
        <v>233.33333333333334</v>
      </c>
      <c r="L10" s="112">
        <f>J10*(500-E10-G10-I10)</f>
        <v>0</v>
      </c>
    </row>
    <row r="11" spans="1:12" s="7" customFormat="1" ht="50.1" customHeight="1" thickBot="1" x14ac:dyDescent="0.25">
      <c r="A11" s="105" t="s">
        <v>31</v>
      </c>
      <c r="B11" s="23">
        <v>0</v>
      </c>
      <c r="C11" s="95">
        <v>100</v>
      </c>
      <c r="D11" s="24">
        <v>50</v>
      </c>
      <c r="E11" s="108">
        <f>(D11/100)*((C11-B11)/3)</f>
        <v>16.666666666666668</v>
      </c>
      <c r="F11" s="96">
        <v>50</v>
      </c>
      <c r="G11" s="109">
        <f>(F11/100)*((C11-B11)/3)</f>
        <v>16.666666666666668</v>
      </c>
      <c r="H11" s="24">
        <v>75</v>
      </c>
      <c r="I11" s="108">
        <f>(H11/100)*((C11-B11)/3)</f>
        <v>25</v>
      </c>
      <c r="J11" s="97">
        <v>0</v>
      </c>
      <c r="K11" s="111">
        <f>E11+G11+I11</f>
        <v>58.333333333333336</v>
      </c>
      <c r="L11" s="113">
        <f>J11*(100-E11-G11-I11)</f>
        <v>0</v>
      </c>
    </row>
    <row r="12" spans="1:12" s="7" customFormat="1" ht="34.5" customHeight="1" x14ac:dyDescent="0.2">
      <c r="A12" s="30"/>
      <c r="B12" s="31"/>
      <c r="C12" s="32"/>
      <c r="D12" s="33"/>
      <c r="E12" s="34"/>
      <c r="F12" s="33"/>
      <c r="G12" s="34"/>
      <c r="H12" s="33"/>
      <c r="I12" s="34"/>
      <c r="J12" s="35"/>
      <c r="K12" s="36" t="s">
        <v>17</v>
      </c>
      <c r="L12" s="114">
        <f>SUM(L7:L10)</f>
        <v>0</v>
      </c>
    </row>
    <row r="14" spans="1:12" s="8" customFormat="1" ht="31.5" customHeight="1" x14ac:dyDescent="0.2">
      <c r="A14" s="123" t="s">
        <v>33</v>
      </c>
      <c r="B14" s="124"/>
      <c r="C14" s="124"/>
      <c r="D14" s="124"/>
      <c r="E14" s="124"/>
      <c r="F14" s="124"/>
      <c r="G14" s="124"/>
      <c r="H14" s="124"/>
      <c r="I14" s="124"/>
      <c r="J14" s="124"/>
      <c r="K14" s="124"/>
      <c r="L14" s="124"/>
    </row>
    <row r="15" spans="1:12" s="8" customFormat="1" ht="9" customHeight="1" x14ac:dyDescent="0.2">
      <c r="A15" s="104"/>
      <c r="B15" s="9"/>
      <c r="C15" s="9"/>
      <c r="E15" s="104"/>
      <c r="G15" s="104"/>
      <c r="I15" s="104"/>
      <c r="J15" s="29"/>
      <c r="K15" s="104"/>
    </row>
    <row r="16" spans="1:12" s="8" customFormat="1" ht="63.75" customHeight="1" x14ac:dyDescent="0.2">
      <c r="A16" s="123" t="s">
        <v>34</v>
      </c>
      <c r="B16" s="124"/>
      <c r="C16" s="124"/>
      <c r="D16" s="124"/>
      <c r="E16" s="124"/>
      <c r="F16" s="124"/>
      <c r="G16" s="124"/>
      <c r="H16" s="124"/>
      <c r="I16" s="124"/>
      <c r="J16" s="124"/>
      <c r="K16" s="124"/>
      <c r="L16" s="124"/>
    </row>
    <row r="17" spans="1:12" s="8" customFormat="1" ht="9.75" customHeight="1" x14ac:dyDescent="0.2">
      <c r="A17" s="104"/>
      <c r="B17" s="9"/>
      <c r="C17" s="9"/>
      <c r="E17" s="104"/>
      <c r="G17" s="104"/>
      <c r="I17" s="104"/>
      <c r="J17" s="29"/>
      <c r="K17" s="104"/>
    </row>
    <row r="18" spans="1:12" s="8" customFormat="1" ht="66.75" customHeight="1" x14ac:dyDescent="0.2">
      <c r="A18" s="123" t="s">
        <v>38</v>
      </c>
      <c r="B18" s="124"/>
      <c r="C18" s="124"/>
      <c r="D18" s="124"/>
      <c r="E18" s="124"/>
      <c r="F18" s="124"/>
      <c r="G18" s="124"/>
      <c r="H18" s="124"/>
      <c r="I18" s="124"/>
      <c r="J18" s="124"/>
      <c r="K18" s="124"/>
      <c r="L18" s="124"/>
    </row>
    <row r="19" spans="1:12" s="8" customFormat="1" ht="10.5" customHeight="1" x14ac:dyDescent="0.2">
      <c r="A19" s="104"/>
      <c r="B19" s="9"/>
      <c r="C19" s="9"/>
      <c r="E19" s="104"/>
      <c r="G19" s="104"/>
      <c r="I19" s="104"/>
      <c r="J19" s="29"/>
      <c r="K19" s="104"/>
    </row>
    <row r="20" spans="1:12" s="8" customFormat="1" ht="45.75" customHeight="1" x14ac:dyDescent="0.2">
      <c r="A20" s="123" t="s">
        <v>35</v>
      </c>
      <c r="B20" s="124"/>
      <c r="C20" s="124"/>
      <c r="D20" s="124"/>
      <c r="E20" s="124"/>
      <c r="F20" s="124"/>
      <c r="G20" s="124"/>
      <c r="H20" s="124"/>
      <c r="I20" s="124"/>
      <c r="J20" s="124"/>
      <c r="K20" s="124"/>
      <c r="L20" s="124"/>
    </row>
    <row r="21" spans="1:12" ht="10.5" customHeight="1" x14ac:dyDescent="0.2"/>
    <row r="22" spans="1:12" ht="47.25" customHeight="1" x14ac:dyDescent="0.2">
      <c r="A22" s="121" t="s">
        <v>36</v>
      </c>
      <c r="B22" s="122"/>
      <c r="C22" s="122"/>
      <c r="D22" s="122"/>
      <c r="E22" s="122"/>
      <c r="F22" s="122"/>
      <c r="G22" s="122"/>
      <c r="H22" s="122"/>
      <c r="I22" s="122"/>
      <c r="J22" s="122"/>
      <c r="K22" s="122"/>
      <c r="L22" s="122"/>
    </row>
  </sheetData>
  <sheetProtection formatCells="0" formatColumns="0" formatRows="0" insertColumns="0" insertRows="0" selectLockedCells="1"/>
  <mergeCells count="15">
    <mergeCell ref="A1:L1"/>
    <mergeCell ref="A2:L2"/>
    <mergeCell ref="A3:L3"/>
    <mergeCell ref="B5:C5"/>
    <mergeCell ref="D5:E5"/>
    <mergeCell ref="F5:G5"/>
    <mergeCell ref="H5:I5"/>
    <mergeCell ref="J5:J6"/>
    <mergeCell ref="K5:K6"/>
    <mergeCell ref="L5:L6"/>
    <mergeCell ref="A22:L22"/>
    <mergeCell ref="A14:L14"/>
    <mergeCell ref="A16:L16"/>
    <mergeCell ref="A18:L18"/>
    <mergeCell ref="A20:L20"/>
  </mergeCells>
  <printOptions horizontalCentered="1"/>
  <pageMargins left="0.4" right="0.4" top="1.5" bottom="1" header="0.5" footer="0.5"/>
  <pageSetup paperSize="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1ST Qrtr SNC</vt:lpstr>
      <vt:lpstr>2nd Qrtr SNC</vt:lpstr>
      <vt:lpstr>3rd Qrtr SNC</vt:lpstr>
      <vt:lpstr>4th Qrtr SNC</vt:lpstr>
      <vt:lpstr>Penalty</vt:lpstr>
      <vt:lpstr>'1ST Qrtr SNC'!Print_Area</vt:lpstr>
      <vt:lpstr>'4th Qrtr SNC'!Print_Area</vt:lpstr>
      <vt:lpstr>Penalty!Print_Area</vt:lpstr>
    </vt:vector>
  </TitlesOfParts>
  <Company>Central Weber Sewer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Lance Wood</dc:creator>
  <cp:lastModifiedBy>Adam Butterfield</cp:lastModifiedBy>
  <cp:lastPrinted>2021-01-21T17:49:15Z</cp:lastPrinted>
  <dcterms:created xsi:type="dcterms:W3CDTF">2011-05-04T12:52:12Z</dcterms:created>
  <dcterms:modified xsi:type="dcterms:W3CDTF">2021-11-23T15:45:00Z</dcterms:modified>
</cp:coreProperties>
</file>